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pquesada\OneDrive\Documentos\Contratacion\"/>
    </mc:Choice>
  </mc:AlternateContent>
  <bookViews>
    <workbookView xWindow="240" yWindow="36" windowWidth="11532" windowHeight="5736" activeTab="4"/>
  </bookViews>
  <sheets>
    <sheet name="Leeme " sheetId="12" r:id="rId1"/>
    <sheet name="Un licitador" sheetId="1" r:id="rId2"/>
    <sheet name=" Dos Licitadores" sheetId="9" r:id="rId3"/>
    <sheet name="Tres Licitadores " sheetId="8" r:id="rId4"/>
    <sheet name="4 a 18 Licitadores  " sheetId="7" r:id="rId5"/>
    <sheet name="Regulación" sheetId="10" r:id="rId6"/>
  </sheets>
  <definedNames>
    <definedName name="_xlnm.Print_Area" localSheetId="4">'4 a 18 Licitadores  '!$A$1:$G$37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7" l="1"/>
  <c r="G20" i="7"/>
  <c r="G21" i="7"/>
  <c r="G22" i="7"/>
  <c r="G23" i="7"/>
  <c r="G24" i="7"/>
  <c r="G25" i="7"/>
  <c r="G26" i="7"/>
  <c r="G27" i="7"/>
  <c r="G28" i="7"/>
  <c r="G29" i="7"/>
  <c r="G30" i="7"/>
  <c r="G31" i="7"/>
  <c r="C15" i="7"/>
  <c r="B38" i="7"/>
  <c r="E38" i="7" s="1"/>
  <c r="B32" i="7" l="1"/>
  <c r="E17" i="7" s="1"/>
  <c r="D31" i="7"/>
  <c r="D30" i="7"/>
  <c r="D29" i="7"/>
  <c r="D28" i="7"/>
  <c r="D27" i="7"/>
  <c r="D26" i="7"/>
  <c r="D25" i="7"/>
  <c r="D24" i="7"/>
  <c r="D23" i="7"/>
  <c r="D22" i="7"/>
  <c r="D20" i="7"/>
  <c r="C31" i="7"/>
  <c r="C30" i="7"/>
  <c r="C29" i="7"/>
  <c r="C28" i="7"/>
  <c r="C27" i="7"/>
  <c r="C26" i="7"/>
  <c r="C25" i="7"/>
  <c r="C24" i="7"/>
  <c r="C23" i="7"/>
  <c r="C22" i="7"/>
  <c r="C21" i="7"/>
  <c r="D21" i="7" s="1"/>
  <c r="C20" i="7"/>
  <c r="C19" i="7"/>
  <c r="D19" i="7"/>
  <c r="C16" i="7"/>
  <c r="D16" i="7" s="1"/>
  <c r="C17" i="7"/>
  <c r="D17" i="7" s="1"/>
  <c r="D15" i="7"/>
  <c r="C18" i="7"/>
  <c r="D18" i="7" s="1"/>
  <c r="E15" i="9"/>
  <c r="B18" i="8"/>
  <c r="E16" i="8"/>
  <c r="E15" i="8"/>
  <c r="E17" i="8"/>
  <c r="E18" i="8"/>
  <c r="E19" i="8" s="1"/>
  <c r="E22" i="7"/>
  <c r="E31" i="7"/>
  <c r="E30" i="7"/>
  <c r="E29" i="7"/>
  <c r="E28" i="7"/>
  <c r="E27" i="7"/>
  <c r="E26" i="7"/>
  <c r="E25" i="7"/>
  <c r="E14" i="9"/>
  <c r="F31" i="7"/>
  <c r="F25" i="7"/>
  <c r="F26" i="7"/>
  <c r="F27" i="7"/>
  <c r="F28" i="7"/>
  <c r="F29" i="7"/>
  <c r="F30" i="7"/>
  <c r="C14" i="9"/>
  <c r="D14" i="9"/>
  <c r="C15" i="9"/>
  <c r="D15" i="9"/>
  <c r="C15" i="8"/>
  <c r="D15" i="8"/>
  <c r="G15" i="8"/>
  <c r="C17" i="8"/>
  <c r="D17" i="8"/>
  <c r="G17" i="8"/>
  <c r="C16" i="8"/>
  <c r="D16" i="8" s="1"/>
  <c r="G16" i="8" s="1"/>
  <c r="C15" i="1"/>
  <c r="D15" i="1"/>
  <c r="E15" i="1"/>
  <c r="E24" i="7"/>
  <c r="E23" i="7"/>
  <c r="E20" i="7"/>
  <c r="E21" i="7"/>
  <c r="E19" i="7"/>
  <c r="F24" i="7"/>
  <c r="F22" i="7"/>
  <c r="F23" i="7"/>
  <c r="F20" i="7"/>
  <c r="F19" i="7"/>
  <c r="D19" i="8" l="1"/>
  <c r="F17" i="8"/>
  <c r="F15" i="8"/>
  <c r="F16" i="8"/>
  <c r="D18" i="8"/>
  <c r="C18" i="8"/>
  <c r="C32" i="7"/>
  <c r="E16" i="7"/>
  <c r="E15" i="7"/>
  <c r="E18" i="7"/>
  <c r="F38" i="7" l="1"/>
  <c r="E32" i="7"/>
  <c r="E33" i="7" s="1"/>
  <c r="F17" i="7" s="1"/>
  <c r="D32" i="7"/>
  <c r="G16" i="7" l="1"/>
  <c r="G15" i="7"/>
  <c r="G17" i="7"/>
  <c r="G18" i="7"/>
  <c r="F16" i="7"/>
  <c r="F21" i="7"/>
  <c r="D33" i="7"/>
  <c r="F18" i="7"/>
  <c r="F15" i="7"/>
</calcChain>
</file>

<file path=xl/sharedStrings.xml><?xml version="1.0" encoding="utf-8"?>
<sst xmlns="http://schemas.openxmlformats.org/spreadsheetml/2006/main" count="69" uniqueCount="60">
  <si>
    <t>Importe</t>
  </si>
  <si>
    <t>Baja</t>
  </si>
  <si>
    <t>Porcentaje de Baja</t>
  </si>
  <si>
    <t>¿Baja Temeraria?</t>
  </si>
  <si>
    <t>Importe de la Baja</t>
  </si>
  <si>
    <t>Edificio de Oficinas y Laboratorio</t>
  </si>
  <si>
    <t xml:space="preserve">Primer Filtro </t>
  </si>
  <si>
    <t>Media Aritmética menos 10 unidades porcentuales</t>
  </si>
  <si>
    <t>Importe Oferta</t>
  </si>
  <si>
    <t>Porcentaje de Baja sobre precio base licitación</t>
  </si>
  <si>
    <t>¿Es Baja Temeraria?</t>
  </si>
  <si>
    <t>Construcciones Alcuba SA</t>
  </si>
  <si>
    <t>OFERTA PRESENTADA</t>
  </si>
  <si>
    <t>(*) Una vez que se hayan introducido los datos lo primero que se debe hacer es pulsar el botón gris para ordenar las ofertas por orden creciente</t>
  </si>
  <si>
    <t>Medias calculadas</t>
  </si>
  <si>
    <t>Media Ofertas incluidas</t>
  </si>
  <si>
    <t>OFERTAS PRESENTADAS</t>
  </si>
  <si>
    <t>Segundo Filtro de Baja Temeraria (&lt; 10 uds a la media de las ofertas)</t>
  </si>
  <si>
    <t>Tercer Filtro de Baja Temeraria (Baja superior a 25 uds.)</t>
  </si>
  <si>
    <t>Si, como consecunecia del proceso de exclusión, el número de ofertas a considerar fuese inferior a 3, la nueva media se calculará sobre las tres ofertas de menor cuantía.</t>
  </si>
  <si>
    <t>Primer Filtro (&gt;10 unds. a la media)</t>
  </si>
  <si>
    <t>Artículo 85. Criterios para apreciar las ofertas desproporcionadas o temerarias en las subastas.</t>
  </si>
  <si>
    <t>Se considerarán, en principio, desproporcionadas o temerarias las ofertas que se encuentren en los siguientes supuestos:</t>
  </si>
  <si>
    <t>1. Cuando, concurriendo un solo licitador, sea inferior al presupuesto base de licitación en más de 25 unidades porcentuales.</t>
  </si>
  <si>
    <t>2. Cuando concurran dos licitadores, la que sea inferior en más de 20 unidades porcentuales a la otra oferta.</t>
  </si>
  <si>
    <t>3. Cuando concurran tres licitadores, las que sean inferiores en más de 10 unidades porcentuales a la media aritmética de las ofertas presentadas. No obstante, se excluirá para el cómputo de dicha media la oferta de cuantía más elevada cuando sea superior en más de 10 unidades porcentuales a dicha media. En cualquier caso, se considerará desproporcionada la baja superior a 25 unidades porcentuales.</t>
  </si>
  <si>
    <t>4. Cuando concurran cuatro o más licitadores, las que sean inferiores en más de 10 unidades porcentuales a la media aritmética de las ofertas presentadas. No obstante, si entre ellas existen ofertas que sean superiores a dicha media en más de 10 unidades porcentuales, se procederá al cálculo de una nueva media sólo con las ofertas que no se encuentren en el supuesto indicado. En todo caso, si el número de las restantes ofertas es inferior a tres, la nueva media se calculará sobre las tres ofertas de menor cuantía.</t>
  </si>
  <si>
    <t>5. Excepcionalmente, y atendiendo al objeto del contrato y circunstancias del mercado, el órgano de contratación podrá motivadamente reducir en un tercio en el correspondiente pliego de cláusulas administrativas particulares los porcentajes establecidos en los apartados anteriores.</t>
  </si>
  <si>
    <t>6. Para la valoración de la ofertas como desproporcionadas, la mesa de contratación podrá considerar la relación entre la solvencia de la empresa y la oferta presentada.</t>
  </si>
  <si>
    <t>Artículo 86. Valoración de las proposiciones formuladas por distintas empresas pertenecientes a un mismo grupo.</t>
  </si>
  <si>
    <t>2. Cuando se presenten distintas proposiciones por sociedades en las que concurran alguno de los supuestos alternativos establecidos en el artículo 42.1 del Código de Comercio, respecto de los socios que las integran, se aplicarán respecto de la valoración de la oferta económica las mismas reglas establecidas en el apartado anterior.</t>
  </si>
  <si>
    <t>3. A los efectos de lo dispuesto en los dos apartados anteriores, las empresas del mismo grupo que concurran a una misma licitación deberán presentar declaración sobre los extremos en los mismos reseñados.</t>
  </si>
  <si>
    <t>4. A los efectos de lo dispuesto en el artículo 86.4 de la Ley, los pliegos de cláusulas administrativas particulares podrán establecer el criterio o criterios para la valoración de las proposiciones formuladas por empresas pertenecientes a un mismo grupo.</t>
  </si>
  <si>
    <r>
      <t>Real Decreto 1098/2001</t>
    </r>
    <r>
      <rPr>
        <sz val="10"/>
        <rFont val="Arial"/>
        <family val="2"/>
      </rPr>
      <t xml:space="preserve">, de 12 de octubre, por el que se aprueba el Reglamento general de la Ley de Contratos de las Administraciones Públicas. (BOE 26/10/2001) (Corrección de errores B.O.E. 19/12/2001 y B.O.E. de 08/02/2002))
</t>
    </r>
  </si>
  <si>
    <t>(*) Una vez que se hayan introducido los datos, lo primero que se debe hacer es pulsar el botón gris para ordenar las ofertas por orden creciente</t>
  </si>
  <si>
    <t>Media de las Ofertas Presentadas incluidas</t>
  </si>
  <si>
    <t xml:space="preserve">Para Personalizar el Ayuntamiento o Entidad, debemos situar el ratón encima del Cuadro </t>
  </si>
  <si>
    <t>luego, con el botón derecho del ratón, se abre una lista con una serie de opciones, debemos de elegir Modificar texto y añadir el nombre deseado.</t>
  </si>
  <si>
    <t>manuel.fueyo@cogersa.es</t>
  </si>
  <si>
    <t>Tfno.: 985208340</t>
  </si>
  <si>
    <t xml:space="preserve">Luego deben introducirse los datos relativos al contrato y precio base de licitación </t>
  </si>
  <si>
    <t>posteriormente se rellenarían los datos relativos a los contratistas ofertantes e importe.</t>
  </si>
  <si>
    <t>Hecho esto, se ordenarían las ofertas en sentido creciente. A tal efecto se pulsaría el botón gris</t>
  </si>
  <si>
    <r>
      <t xml:space="preserve">Porcentaje de Baja a partir del cual se considera </t>
    </r>
    <r>
      <rPr>
        <b/>
        <sz val="10"/>
        <rFont val="Arial"/>
        <family val="2"/>
      </rPr>
      <t>BAJA TEMERARIA</t>
    </r>
    <r>
      <rPr>
        <sz val="10"/>
        <rFont val="Arial"/>
        <family val="2"/>
      </rPr>
      <t xml:space="preserve"> e importe de la oferta, en valores absolutos, a partir del cual tiene esa consIderación (Media Aritmética Ofertas incluídas menos 10 unidades porcentuales)</t>
    </r>
  </si>
  <si>
    <t>1. A los efectos de lo dispuesto en el artículo 83.3 de la Ley, cuando empresas pertenecientes a un mismo grupo, entendiéndose por tales las que se encuentren en alguno de los supuestos del artículo 42.1 del Código de Comercio, presenten distintas proposiciones para concurrir individualmente a la adjudicación de un contrato, se tomará únicamente, para aplicar el régimen de apreciación de ofertas desproporcionadas o temerarias, la oferta mas baja, produciéndose la aplicación de los efectos derivados del procedimiento establecido para la apreciación de ofertas desproporcionadas o temerarias, respecto de las restantes ofertas formuladas por las empresas del grupo.</t>
  </si>
  <si>
    <t>(*) Una vez que se hayan introducido los datos lo primero que se debe hacer es pulsar el botón gris -celda A14- para ordenar las ofertas por orden creciente</t>
  </si>
  <si>
    <t>Construcciones Godoy SA</t>
  </si>
  <si>
    <t>Construcciones Talavera de la Reina SL</t>
  </si>
  <si>
    <t>La Talaverana SL</t>
  </si>
  <si>
    <t>REPARACIÓN DE DESPERFECTOS EN EL PISO DEL SALON DE ACTOS Y SU PLANTA BAJA DEL ATENEO OBRERO DE VILLAVICIOSA</t>
  </si>
  <si>
    <t>INGENIEROS, CONSTRUCCIONES Y NAVES S.L.</t>
  </si>
  <si>
    <t>BIENES Y OBRAS DEL PRINCIPADO S.A.</t>
  </si>
  <si>
    <t>PROMEDIO DE LAS TRES INFERIORES</t>
  </si>
  <si>
    <t xml:space="preserve">TEMERIDAD MENOR A </t>
  </si>
  <si>
    <t>Supuesto especial nº ofertas a considerar menor a 3</t>
  </si>
  <si>
    <t>Denominación</t>
  </si>
  <si>
    <t>Licitador 1</t>
  </si>
  <si>
    <t>Licitador 2</t>
  </si>
  <si>
    <t>Licitador 3</t>
  </si>
  <si>
    <t>Licitador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</si>
</sst>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0" x14ac:knownFonts="1">
    <font>
      <sz val="10"/>
      <name val="Arial"/>
    </font>
    <font>
      <b/>
      <sz val="10"/>
      <name val="Arial"/>
      <family val="2"/>
    </font>
    <font>
      <sz val="10"/>
      <name val="Arial"/>
      <family val="2"/>
    </font>
    <font>
      <b/>
      <sz val="8"/>
      <name val="Arial"/>
      <family val="2"/>
    </font>
    <font>
      <b/>
      <sz val="12"/>
      <name val="Arial"/>
      <family val="2"/>
    </font>
    <font>
      <sz val="8"/>
      <color indexed="22"/>
      <name val="Arial"/>
      <family val="2"/>
    </font>
    <font>
      <u/>
      <sz val="10"/>
      <color indexed="12"/>
      <name val="Arial"/>
      <family val="2"/>
    </font>
    <font>
      <sz val="8"/>
      <name val="Arial"/>
      <family val="2"/>
    </font>
    <font>
      <sz val="10"/>
      <name val="Times New Roman"/>
      <family val="1"/>
    </font>
    <font>
      <b/>
      <sz val="10"/>
      <name val="Times New Roman"/>
      <family val="1"/>
    </font>
    <font>
      <b/>
      <sz val="9"/>
      <name val="Arial"/>
      <family val="2"/>
    </font>
    <font>
      <i/>
      <sz val="36"/>
      <color rgb="FFFF0000"/>
      <name val="Chiller"/>
      <family val="5"/>
    </font>
    <font>
      <b/>
      <sz val="26"/>
      <color rgb="FF008080"/>
      <name val="Arial"/>
      <family val="2"/>
    </font>
    <font>
      <b/>
      <sz val="20"/>
      <color rgb="FF0000FF"/>
      <name val="Arial"/>
      <family val="2"/>
    </font>
    <font>
      <b/>
      <sz val="10"/>
      <color rgb="FF000000"/>
      <name val="Arial"/>
      <family val="2"/>
    </font>
    <font>
      <b/>
      <i/>
      <sz val="36"/>
      <color rgb="FFFF0000"/>
      <name val="Chiller"/>
      <family val="5"/>
    </font>
    <font>
      <b/>
      <sz val="20"/>
      <color rgb="FF000000"/>
      <name val="Arial"/>
      <family val="2"/>
    </font>
    <font>
      <sz val="14"/>
      <color rgb="FF0000FF"/>
      <name val="Arial"/>
      <family val="2"/>
    </font>
    <font>
      <b/>
      <sz val="24"/>
      <color rgb="FFFF0000"/>
      <name val="Optima"/>
    </font>
    <font>
      <sz val="8"/>
      <name val="Arial"/>
      <family val="2"/>
    </font>
  </fonts>
  <fills count="4">
    <fill>
      <patternFill patternType="none"/>
    </fill>
    <fill>
      <patternFill patternType="gray125"/>
    </fill>
    <fill>
      <patternFill patternType="solid">
        <fgColor indexed="26"/>
        <bgColor indexed="64"/>
      </patternFill>
    </fill>
    <fill>
      <patternFill patternType="solid">
        <fgColor theme="9" tint="0.79998168889431442"/>
        <bgColor indexed="64"/>
      </patternFill>
    </fill>
  </fills>
  <borders count="20">
    <border>
      <left/>
      <right/>
      <top/>
      <bottom/>
      <diagonal/>
    </border>
    <border>
      <left/>
      <right/>
      <top style="double">
        <color indexed="18"/>
      </top>
      <bottom/>
      <diagonal/>
    </border>
    <border>
      <left/>
      <right/>
      <top/>
      <bottom style="thin">
        <color indexed="18"/>
      </bottom>
      <diagonal/>
    </border>
    <border>
      <left style="medium">
        <color indexed="22"/>
      </left>
      <right style="thin">
        <color indexed="22"/>
      </right>
      <top style="thin">
        <color indexed="22"/>
      </top>
      <bottom style="medium">
        <color indexed="22"/>
      </bottom>
      <diagonal/>
    </border>
    <border>
      <left/>
      <right/>
      <top style="double">
        <color indexed="18"/>
      </top>
      <bottom style="double">
        <color indexed="18"/>
      </bottom>
      <diagonal/>
    </border>
    <border>
      <left/>
      <right/>
      <top style="thin">
        <color indexed="18"/>
      </top>
      <bottom style="thin">
        <color indexed="18"/>
      </bottom>
      <diagonal/>
    </border>
    <border>
      <left/>
      <right/>
      <top style="thin">
        <color indexed="18"/>
      </top>
      <bottom style="double">
        <color indexed="18"/>
      </bottom>
      <diagonal/>
    </border>
    <border>
      <left/>
      <right/>
      <top style="thin">
        <color indexed="18"/>
      </top>
      <bottom style="thin">
        <color indexed="64"/>
      </bottom>
      <diagonal/>
    </border>
    <border>
      <left/>
      <right/>
      <top/>
      <bottom style="double">
        <color indexed="18"/>
      </bottom>
      <diagonal/>
    </border>
    <border>
      <left style="thin">
        <color indexed="18"/>
      </left>
      <right/>
      <top style="thin">
        <color indexed="18"/>
      </top>
      <bottom style="thin">
        <color indexed="18"/>
      </bottom>
      <diagonal/>
    </border>
    <border>
      <left style="hair">
        <color indexed="18"/>
      </left>
      <right style="hair">
        <color indexed="18"/>
      </right>
      <top style="thin">
        <color indexed="18"/>
      </top>
      <bottom style="double">
        <color indexed="18"/>
      </bottom>
      <diagonal/>
    </border>
    <border>
      <left/>
      <right style="hair">
        <color indexed="18"/>
      </right>
      <top style="thin">
        <color indexed="18"/>
      </top>
      <bottom style="double">
        <color indexed="1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14">
    <xf numFmtId="0" fontId="0" fillId="0" borderId="0" xfId="0"/>
    <xf numFmtId="4" fontId="0" fillId="0" borderId="1" xfId="0" applyNumberFormat="1" applyBorder="1" applyProtection="1">
      <protection locked="0"/>
    </xf>
    <xf numFmtId="0" fontId="0" fillId="0" borderId="0" xfId="0" applyBorder="1" applyProtection="1">
      <protection locked="0"/>
    </xf>
    <xf numFmtId="4" fontId="0" fillId="0" borderId="0" xfId="0" applyNumberFormat="1" applyBorder="1" applyProtection="1">
      <protection locked="0"/>
    </xf>
    <xf numFmtId="4" fontId="0" fillId="0" borderId="2" xfId="0" applyNumberFormat="1" applyBorder="1" applyProtection="1">
      <protection locked="0"/>
    </xf>
    <xf numFmtId="0" fontId="0" fillId="0" borderId="0" xfId="0" applyAlignment="1">
      <alignment wrapText="1"/>
    </xf>
    <xf numFmtId="0" fontId="9" fillId="0" borderId="0" xfId="0" applyFont="1" applyAlignment="1">
      <alignment horizontal="justify" wrapText="1"/>
    </xf>
    <xf numFmtId="0" fontId="8" fillId="0" borderId="0" xfId="0" applyFont="1" applyAlignment="1">
      <alignment horizontal="justify" wrapText="1"/>
    </xf>
    <xf numFmtId="4" fontId="1" fillId="2" borderId="3" xfId="0" applyNumberFormat="1" applyFont="1" applyFill="1" applyBorder="1" applyProtection="1">
      <protection locked="0"/>
    </xf>
    <xf numFmtId="0" fontId="0" fillId="0" borderId="4" xfId="0" applyBorder="1" applyAlignment="1" applyProtection="1">
      <alignment vertical="center" wrapText="1"/>
      <protection locked="0"/>
    </xf>
    <xf numFmtId="4" fontId="0" fillId="0" borderId="4" xfId="0" applyNumberFormat="1" applyBorder="1" applyAlignment="1" applyProtection="1">
      <alignment vertical="center"/>
      <protection locked="0"/>
    </xf>
    <xf numFmtId="4" fontId="0" fillId="0" borderId="4" xfId="0" applyNumberFormat="1" applyBorder="1" applyAlignment="1" applyProtection="1">
      <alignment vertical="center"/>
      <protection hidden="1"/>
    </xf>
    <xf numFmtId="10" fontId="2" fillId="0" borderId="4" xfId="0" applyNumberFormat="1" applyFont="1" applyBorder="1" applyAlignment="1" applyProtection="1">
      <alignment vertical="center"/>
      <protection hidden="1"/>
    </xf>
    <xf numFmtId="0" fontId="0" fillId="0" borderId="4" xfId="0" applyBorder="1" applyAlignment="1" applyProtection="1">
      <alignment vertical="center"/>
      <protection hidden="1"/>
    </xf>
    <xf numFmtId="0" fontId="4" fillId="0" borderId="0" xfId="0" applyFont="1" applyAlignment="1" applyProtection="1">
      <alignment horizontal="right" vertical="center"/>
      <protection hidden="1"/>
    </xf>
    <xf numFmtId="4" fontId="1" fillId="0" borderId="0" xfId="0" applyNumberFormat="1" applyFont="1" applyAlignment="1" applyProtection="1">
      <alignment horizontal="center" vertical="center" wrapText="1"/>
      <protection hidden="1"/>
    </xf>
    <xf numFmtId="4" fontId="1" fillId="0" borderId="0" xfId="0" applyNumberFormat="1" applyFont="1" applyAlignment="1" applyProtection="1">
      <alignment horizontal="center"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right"/>
      <protection hidden="1"/>
    </xf>
    <xf numFmtId="0" fontId="1" fillId="0" borderId="0" xfId="0" applyFont="1" applyProtection="1">
      <protection hidden="1"/>
    </xf>
    <xf numFmtId="10" fontId="1" fillId="0" borderId="0" xfId="0" applyNumberFormat="1" applyFont="1" applyProtection="1">
      <protection hidden="1"/>
    </xf>
    <xf numFmtId="0" fontId="0" fillId="0" borderId="0" xfId="0" applyProtection="1">
      <protection hidden="1"/>
    </xf>
    <xf numFmtId="4" fontId="0" fillId="0" borderId="0" xfId="0" applyNumberFormat="1" applyProtection="1">
      <protection hidden="1"/>
    </xf>
    <xf numFmtId="10" fontId="0" fillId="0" borderId="0" xfId="0" applyNumberFormat="1" applyProtection="1">
      <protection hidden="1"/>
    </xf>
    <xf numFmtId="0" fontId="1" fillId="0" borderId="4" xfId="0" applyFont="1" applyBorder="1" applyAlignment="1" applyProtection="1">
      <alignment horizontal="center" vertical="center" wrapText="1"/>
      <protection hidden="1"/>
    </xf>
    <xf numFmtId="4" fontId="1" fillId="0" borderId="4" xfId="0" applyNumberFormat="1" applyFont="1" applyBorder="1" applyAlignment="1" applyProtection="1">
      <alignment horizontal="center" vertical="center" wrapText="1"/>
      <protection hidden="1"/>
    </xf>
    <xf numFmtId="10" fontId="1" fillId="0" borderId="4" xfId="0" applyNumberFormat="1" applyFont="1" applyBorder="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0" fillId="0" borderId="0" xfId="0" applyAlignment="1" applyProtection="1">
      <alignment vertical="center"/>
      <protection hidden="1"/>
    </xf>
    <xf numFmtId="0" fontId="4" fillId="0" borderId="0" xfId="0" applyFont="1" applyAlignment="1" applyProtection="1">
      <alignment horizontal="right"/>
      <protection hidden="1"/>
    </xf>
    <xf numFmtId="0" fontId="0" fillId="0" borderId="0" xfId="0" applyAlignment="1" applyProtection="1">
      <alignment horizontal="center"/>
      <protection hidden="1"/>
    </xf>
    <xf numFmtId="10" fontId="3" fillId="0" borderId="4" xfId="0" applyNumberFormat="1" applyFont="1" applyBorder="1" applyAlignment="1" applyProtection="1">
      <alignment horizontal="center" vertical="center" wrapText="1"/>
      <protection hidden="1"/>
    </xf>
    <xf numFmtId="4" fontId="0" fillId="0" borderId="1" xfId="0" applyNumberFormat="1" applyBorder="1" applyProtection="1">
      <protection hidden="1"/>
    </xf>
    <xf numFmtId="10" fontId="0" fillId="0" borderId="1" xfId="0" applyNumberFormat="1" applyBorder="1" applyProtection="1">
      <protection hidden="1"/>
    </xf>
    <xf numFmtId="0" fontId="0" fillId="0" borderId="1" xfId="0" applyBorder="1" applyAlignment="1" applyProtection="1">
      <alignment horizontal="center"/>
      <protection hidden="1"/>
    </xf>
    <xf numFmtId="0" fontId="2" fillId="0" borderId="0" xfId="0" applyFont="1" applyAlignment="1" applyProtection="1">
      <alignment horizontal="center" vertical="center" wrapText="1"/>
      <protection hidden="1"/>
    </xf>
    <xf numFmtId="4" fontId="0" fillId="0" borderId="0" xfId="0" applyNumberFormat="1" applyBorder="1" applyProtection="1">
      <protection hidden="1"/>
    </xf>
    <xf numFmtId="10" fontId="0" fillId="0" borderId="0" xfId="0" applyNumberFormat="1" applyBorder="1" applyProtection="1">
      <protection hidden="1"/>
    </xf>
    <xf numFmtId="0" fontId="0" fillId="0" borderId="0" xfId="0" applyBorder="1" applyAlignment="1" applyProtection="1">
      <alignment horizontal="center"/>
      <protection hidden="1"/>
    </xf>
    <xf numFmtId="0" fontId="0" fillId="0" borderId="5" xfId="0" applyBorder="1" applyAlignment="1" applyProtection="1">
      <alignment wrapText="1"/>
      <protection hidden="1"/>
    </xf>
    <xf numFmtId="4" fontId="0" fillId="0" borderId="5" xfId="0" applyNumberFormat="1" applyBorder="1" applyProtection="1">
      <protection hidden="1"/>
    </xf>
    <xf numFmtId="10" fontId="0" fillId="0" borderId="5" xfId="0" applyNumberFormat="1" applyBorder="1" applyProtection="1">
      <protection hidden="1"/>
    </xf>
    <xf numFmtId="0" fontId="0" fillId="0" borderId="5" xfId="0" applyBorder="1" applyAlignment="1" applyProtection="1">
      <alignment horizontal="center"/>
      <protection hidden="1"/>
    </xf>
    <xf numFmtId="4" fontId="0" fillId="0" borderId="6" xfId="0" applyNumberFormat="1" applyBorder="1" applyProtection="1">
      <protection hidden="1"/>
    </xf>
    <xf numFmtId="0" fontId="0" fillId="0" borderId="6" xfId="0" applyBorder="1" applyAlignment="1" applyProtection="1">
      <alignment horizontal="center"/>
      <protection hidden="1"/>
    </xf>
    <xf numFmtId="0" fontId="5" fillId="0" borderId="0" xfId="0" applyFont="1" applyProtection="1">
      <protection hidden="1"/>
    </xf>
    <xf numFmtId="0" fontId="0" fillId="0" borderId="1" xfId="0" applyBorder="1" applyProtection="1">
      <protection locked="0"/>
    </xf>
    <xf numFmtId="0" fontId="2" fillId="0" borderId="0" xfId="0" applyFont="1" applyBorder="1" applyAlignment="1" applyProtection="1">
      <alignment horizontal="left" vertical="center" wrapText="1"/>
      <protection locked="0"/>
    </xf>
    <xf numFmtId="0" fontId="1" fillId="0" borderId="0" xfId="0" applyFont="1" applyAlignment="1" applyProtection="1">
      <alignment horizontal="center"/>
      <protection hidden="1"/>
    </xf>
    <xf numFmtId="10" fontId="0" fillId="0" borderId="0" xfId="0" applyNumberFormat="1" applyBorder="1" applyAlignment="1" applyProtection="1">
      <alignment horizontal="center"/>
      <protection hidden="1"/>
    </xf>
    <xf numFmtId="4" fontId="0" fillId="0" borderId="2" xfId="0" applyNumberFormat="1" applyBorder="1" applyProtection="1">
      <protection hidden="1"/>
    </xf>
    <xf numFmtId="10" fontId="0" fillId="0" borderId="2" xfId="0" applyNumberFormat="1" applyBorder="1" applyProtection="1">
      <protection hidden="1"/>
    </xf>
    <xf numFmtId="10" fontId="2" fillId="0" borderId="2" xfId="0" applyNumberFormat="1" applyFont="1" applyBorder="1" applyAlignment="1" applyProtection="1">
      <alignment horizontal="center"/>
      <protection hidden="1"/>
    </xf>
    <xf numFmtId="0" fontId="0" fillId="0" borderId="2" xfId="0" applyBorder="1" applyAlignment="1" applyProtection="1">
      <alignment horizontal="center"/>
      <protection hidden="1"/>
    </xf>
    <xf numFmtId="0" fontId="1" fillId="0" borderId="5" xfId="0" applyFont="1" applyBorder="1" applyAlignment="1" applyProtection="1">
      <alignment wrapText="1"/>
      <protection hidden="1"/>
    </xf>
    <xf numFmtId="4" fontId="1" fillId="0" borderId="7" xfId="0" applyNumberFormat="1" applyFont="1" applyBorder="1" applyProtection="1">
      <protection hidden="1"/>
    </xf>
    <xf numFmtId="10" fontId="1" fillId="0" borderId="7" xfId="0" applyNumberFormat="1" applyFont="1" applyBorder="1" applyProtection="1">
      <protection hidden="1"/>
    </xf>
    <xf numFmtId="4" fontId="1" fillId="0" borderId="2" xfId="0" applyNumberFormat="1" applyFont="1" applyBorder="1" applyProtection="1">
      <protection hidden="1"/>
    </xf>
    <xf numFmtId="0" fontId="1" fillId="0" borderId="2" xfId="0" applyFont="1" applyBorder="1" applyAlignment="1" applyProtection="1">
      <alignment horizontal="center"/>
      <protection hidden="1"/>
    </xf>
    <xf numFmtId="10" fontId="1" fillId="0" borderId="8" xfId="0" applyNumberFormat="1" applyFont="1" applyBorder="1" applyProtection="1">
      <protection hidden="1"/>
    </xf>
    <xf numFmtId="4" fontId="1" fillId="0" borderId="8" xfId="0" applyNumberFormat="1" applyFont="1" applyBorder="1" applyProtection="1">
      <protection hidden="1"/>
    </xf>
    <xf numFmtId="0" fontId="1" fillId="0" borderId="6" xfId="0" applyFont="1" applyBorder="1" applyAlignment="1" applyProtection="1">
      <alignment horizontal="center"/>
      <protection hidden="1"/>
    </xf>
    <xf numFmtId="10" fontId="10" fillId="0" borderId="4" xfId="0" applyNumberFormat="1" applyFont="1" applyBorder="1" applyAlignment="1" applyProtection="1">
      <alignment horizontal="center" vertical="center" wrapText="1"/>
      <protection hidden="1"/>
    </xf>
    <xf numFmtId="4" fontId="0" fillId="0" borderId="0" xfId="0" applyNumberFormat="1" applyAlignment="1" applyProtection="1">
      <alignment horizontal="center"/>
      <protection hidden="1"/>
    </xf>
    <xf numFmtId="10" fontId="0" fillId="0" borderId="0" xfId="0" applyNumberFormat="1" applyAlignment="1" applyProtection="1">
      <alignment horizontal="center"/>
      <protection hidden="1"/>
    </xf>
    <xf numFmtId="164" fontId="0" fillId="0" borderId="1" xfId="0" applyNumberFormat="1" applyBorder="1" applyProtection="1">
      <protection hidden="1"/>
    </xf>
    <xf numFmtId="0" fontId="0" fillId="0" borderId="1" xfId="0" applyBorder="1" applyAlignment="1" applyProtection="1">
      <alignment horizontal="left"/>
      <protection hidden="1"/>
    </xf>
    <xf numFmtId="164" fontId="0" fillId="0" borderId="0" xfId="0" applyNumberFormat="1" applyBorder="1" applyProtection="1">
      <protection hidden="1"/>
    </xf>
    <xf numFmtId="0" fontId="0" fillId="0" borderId="0" xfId="0" applyBorder="1" applyAlignment="1" applyProtection="1">
      <alignment horizontal="left"/>
      <protection hidden="1"/>
    </xf>
    <xf numFmtId="0" fontId="1" fillId="0" borderId="5" xfId="0" applyFont="1" applyBorder="1" applyProtection="1">
      <protection hidden="1"/>
    </xf>
    <xf numFmtId="0" fontId="0" fillId="2" borderId="0" xfId="0" applyFill="1" applyAlignment="1">
      <alignment wrapText="1"/>
    </xf>
    <xf numFmtId="0" fontId="0" fillId="2" borderId="0" xfId="0" applyFill="1"/>
    <xf numFmtId="0" fontId="6" fillId="2" borderId="0" xfId="1" applyFill="1" applyAlignment="1" applyProtection="1"/>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wrapText="1"/>
      <protection locked="0"/>
    </xf>
    <xf numFmtId="4" fontId="1" fillId="0" borderId="5" xfId="0" applyNumberFormat="1" applyFont="1" applyBorder="1" applyProtection="1">
      <protection locked="0"/>
    </xf>
    <xf numFmtId="4" fontId="1" fillId="0" borderId="9" xfId="0" applyNumberFormat="1" applyFont="1" applyBorder="1" applyProtection="1">
      <protection locked="0"/>
    </xf>
    <xf numFmtId="0" fontId="1" fillId="0" borderId="8" xfId="0" applyFont="1" applyBorder="1" applyAlignment="1" applyProtection="1">
      <alignment vertical="center"/>
      <protection hidden="1"/>
    </xf>
    <xf numFmtId="10" fontId="1" fillId="2" borderId="10" xfId="0" applyNumberFormat="1" applyFont="1" applyFill="1" applyBorder="1" applyAlignment="1" applyProtection="1">
      <alignment horizontal="center" vertical="center"/>
      <protection hidden="1"/>
    </xf>
    <xf numFmtId="4" fontId="1" fillId="2" borderId="10" xfId="0" applyNumberFormat="1" applyFont="1" applyFill="1" applyBorder="1" applyAlignment="1" applyProtection="1">
      <alignment horizontal="center" vertical="center"/>
      <protection hidden="1"/>
    </xf>
    <xf numFmtId="10" fontId="1" fillId="0" borderId="9" xfId="0" applyNumberFormat="1" applyFont="1" applyBorder="1" applyAlignment="1" applyProtection="1">
      <alignment horizontal="center"/>
      <protection locked="0"/>
    </xf>
    <xf numFmtId="10" fontId="2" fillId="0" borderId="0" xfId="0" applyNumberFormat="1" applyFont="1" applyBorder="1" applyAlignment="1" applyProtection="1">
      <alignment horizontal="center"/>
      <protection hidden="1"/>
    </xf>
    <xf numFmtId="0" fontId="2" fillId="0" borderId="0" xfId="0" applyFont="1" applyBorder="1" applyProtection="1">
      <protection locked="0"/>
    </xf>
    <xf numFmtId="0" fontId="2" fillId="0" borderId="0" xfId="0" applyFont="1" applyBorder="1" applyAlignment="1" applyProtection="1">
      <alignment shrinkToFit="1"/>
      <protection locked="0"/>
    </xf>
    <xf numFmtId="4" fontId="2" fillId="0" borderId="0" xfId="0" applyNumberFormat="1" applyFont="1" applyBorder="1" applyProtection="1">
      <protection locked="0"/>
    </xf>
    <xf numFmtId="4" fontId="2" fillId="0" borderId="0" xfId="0" applyNumberFormat="1" applyFont="1" applyBorder="1" applyProtection="1">
      <protection hidden="1"/>
    </xf>
    <xf numFmtId="164" fontId="2" fillId="0" borderId="0" xfId="0" applyNumberFormat="1" applyFont="1" applyBorder="1" applyProtection="1">
      <protection hidden="1"/>
    </xf>
    <xf numFmtId="0" fontId="2" fillId="0" borderId="1" xfId="0" applyFont="1" applyBorder="1" applyAlignment="1" applyProtection="1">
      <alignment horizontal="left" vertical="center" wrapText="1"/>
      <protection locked="0"/>
    </xf>
    <xf numFmtId="0" fontId="0" fillId="0" borderId="2" xfId="0" applyBorder="1" applyProtection="1">
      <protection locked="0"/>
    </xf>
    <xf numFmtId="4" fontId="0" fillId="0" borderId="13" xfId="0" applyNumberFormat="1" applyBorder="1" applyProtection="1">
      <protection hidden="1"/>
    </xf>
    <xf numFmtId="0" fontId="0" fillId="0" borderId="13" xfId="0" applyBorder="1" applyProtection="1">
      <protection hidden="1"/>
    </xf>
    <xf numFmtId="10" fontId="0" fillId="0" borderId="13" xfId="0" applyNumberFormat="1" applyBorder="1" applyProtection="1">
      <protection hidden="1"/>
    </xf>
    <xf numFmtId="10" fontId="0" fillId="0" borderId="13" xfId="0" applyNumberFormat="1" applyBorder="1" applyAlignment="1" applyProtection="1">
      <alignment horizontal="center"/>
      <protection hidden="1"/>
    </xf>
    <xf numFmtId="0" fontId="0" fillId="0" borderId="14" xfId="0" applyBorder="1" applyProtection="1">
      <protection hidden="1"/>
    </xf>
    <xf numFmtId="0" fontId="19" fillId="0" borderId="15" xfId="0" applyFont="1" applyBorder="1" applyProtection="1">
      <protection hidden="1"/>
    </xf>
    <xf numFmtId="4" fontId="19" fillId="0" borderId="16" xfId="0" applyNumberFormat="1" applyFont="1" applyBorder="1" applyProtection="1">
      <protection hidden="1"/>
    </xf>
    <xf numFmtId="0" fontId="0" fillId="0" borderId="19" xfId="0" applyBorder="1" applyProtection="1">
      <protection hidden="1"/>
    </xf>
    <xf numFmtId="0" fontId="19" fillId="0" borderId="12" xfId="0" applyFont="1" applyBorder="1" applyProtection="1">
      <protection hidden="1"/>
    </xf>
    <xf numFmtId="0" fontId="0" fillId="2" borderId="0" xfId="0" applyFill="1" applyAlignment="1">
      <alignment wrapText="1"/>
    </xf>
    <xf numFmtId="4" fontId="4" fillId="0" borderId="0" xfId="0" applyNumberFormat="1" applyFont="1" applyAlignment="1" applyProtection="1">
      <alignment vertical="center" wrapText="1"/>
      <protection locked="0"/>
    </xf>
    <xf numFmtId="0" fontId="0" fillId="0" borderId="0" xfId="0" applyAlignment="1" applyProtection="1">
      <alignment vertical="center" wrapText="1"/>
      <protection locked="0"/>
    </xf>
    <xf numFmtId="0" fontId="0" fillId="0" borderId="6" xfId="0" applyBorder="1" applyAlignment="1" applyProtection="1">
      <alignment horizontal="left" wrapText="1"/>
      <protection hidden="1"/>
    </xf>
    <xf numFmtId="0" fontId="1" fillId="0" borderId="8" xfId="0" applyFont="1" applyBorder="1" applyAlignment="1" applyProtection="1">
      <alignment horizontal="left" wrapText="1"/>
      <protection hidden="1"/>
    </xf>
    <xf numFmtId="0" fontId="0" fillId="0" borderId="0" xfId="0" applyAlignment="1">
      <alignment vertical="center" wrapText="1"/>
    </xf>
    <xf numFmtId="0" fontId="2" fillId="0" borderId="11"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10" fontId="19" fillId="0" borderId="17" xfId="0" applyNumberFormat="1" applyFont="1" applyBorder="1" applyAlignment="1" applyProtection="1">
      <alignment horizontal="center"/>
      <protection hidden="1"/>
    </xf>
    <xf numFmtId="10" fontId="19" fillId="0" borderId="18" xfId="0" applyNumberFormat="1" applyFont="1" applyBorder="1" applyAlignment="1" applyProtection="1">
      <alignment horizontal="center"/>
      <protection hidden="1"/>
    </xf>
    <xf numFmtId="0" fontId="1" fillId="0" borderId="0" xfId="0" applyFont="1" applyAlignment="1">
      <alignment horizontal="left" vertical="center" wrapText="1"/>
    </xf>
    <xf numFmtId="0" fontId="0" fillId="0" borderId="0" xfId="0" applyAlignment="1">
      <alignment horizontal="left" vertical="center" wrapText="1"/>
    </xf>
    <xf numFmtId="4" fontId="2" fillId="3" borderId="1" xfId="0" applyNumberFormat="1" applyFont="1" applyFill="1" applyBorder="1" applyProtection="1">
      <protection locked="0"/>
    </xf>
    <xf numFmtId="4" fontId="0" fillId="3" borderId="0" xfId="0" applyNumberFormat="1" applyFill="1" applyBorder="1" applyProtection="1">
      <protection locked="0"/>
    </xf>
    <xf numFmtId="0" fontId="2" fillId="3" borderId="1" xfId="0" applyFont="1" applyFill="1" applyBorder="1" applyProtection="1">
      <protection locked="0"/>
    </xf>
    <xf numFmtId="0" fontId="2" fillId="3" borderId="0" xfId="0" applyFont="1" applyFill="1" applyBorder="1" applyProtection="1">
      <protection locked="0"/>
    </xf>
  </cellXfs>
  <cellStyles count="2">
    <cellStyle name="Hipervínculo" xfId="1" builtinId="8"/>
    <cellStyle name="Normal" xfId="0" builtinId="0"/>
  </cellStyles>
  <dxfs count="16">
    <dxf>
      <font>
        <b/>
        <i val="0"/>
        <condense val="0"/>
        <extend val="0"/>
        <color indexed="10"/>
      </font>
    </dxf>
    <dxf>
      <font>
        <b/>
        <i val="0"/>
        <condense val="0"/>
        <extend val="0"/>
        <color indexed="57"/>
      </font>
    </dxf>
    <dxf>
      <font>
        <condense val="0"/>
        <extend val="0"/>
        <color indexed="51"/>
      </font>
    </dxf>
    <dxf>
      <font>
        <condense val="0"/>
        <extend val="0"/>
        <color indexed="18"/>
      </font>
    </dxf>
    <dxf>
      <font>
        <b/>
        <i val="0"/>
        <condense val="0"/>
        <extend val="0"/>
        <color indexed="10"/>
      </font>
    </dxf>
    <dxf>
      <font>
        <b/>
        <i val="0"/>
        <condense val="0"/>
        <extend val="0"/>
        <color indexed="57"/>
      </font>
    </dxf>
    <dxf>
      <font>
        <condense val="0"/>
        <extend val="0"/>
        <color indexed="51"/>
      </font>
    </dxf>
    <dxf>
      <font>
        <condense val="0"/>
        <extend val="0"/>
        <color indexed="62"/>
      </font>
    </dxf>
    <dxf>
      <font>
        <b/>
        <i val="0"/>
        <condense val="0"/>
        <extend val="0"/>
        <color indexed="57"/>
      </font>
    </dxf>
    <dxf>
      <font>
        <b/>
        <i val="0"/>
        <condense val="0"/>
        <extend val="0"/>
        <color indexed="10"/>
      </font>
    </dxf>
    <dxf>
      <font>
        <b/>
        <i val="0"/>
        <condense val="0"/>
        <extend val="0"/>
        <color indexed="10"/>
      </font>
    </dxf>
    <dxf>
      <font>
        <b/>
        <i val="0"/>
        <condense val="0"/>
        <extend val="0"/>
        <color indexed="57"/>
      </font>
    </dxf>
    <dxf>
      <font>
        <b/>
        <i val="0"/>
        <condense val="0"/>
        <extend val="0"/>
        <color indexed="10"/>
      </font>
    </dxf>
    <dxf>
      <font>
        <b/>
        <i val="0"/>
        <condense val="0"/>
        <extend val="0"/>
        <color indexed="17"/>
      </font>
    </dxf>
    <dxf>
      <font>
        <b/>
        <i val="0"/>
        <condense val="0"/>
        <extend val="0"/>
        <color indexed="17"/>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file>

<file path=xl/ctrlProps/ctrlProp9.xml><?xml version="1.0" encoding="utf-8"?>
<formControlPr xmlns="http://schemas.microsoft.com/office/spreadsheetml/2009/9/main" objectType="Button"/>
</file>

<file path=xl/drawings/drawing1.xml><?xml version="1.0" encoding="utf-8"?>
<xdr:wsDr xmlns:xdr="http://schemas.openxmlformats.org/drawingml/2006/spreadsheetDrawing" xmlns:a="http://schemas.openxmlformats.org/drawingml/2006/main">
  <xdr:twoCellAnchor>
    <xdr:from>
      <xdr:col>4</xdr:col>
      <xdr:colOff>762000</xdr:colOff>
      <xdr:row>1</xdr:row>
      <xdr:rowOff>137160</xdr:rowOff>
    </xdr:from>
    <xdr:to>
      <xdr:col>6</xdr:col>
      <xdr:colOff>487680</xdr:colOff>
      <xdr:row>4</xdr:row>
      <xdr:rowOff>129540</xdr:rowOff>
    </xdr:to>
    <xdr:sp macro="" textlink="">
      <xdr:nvSpPr>
        <xdr:cNvPr id="5167" name="Line 6">
          <a:extLst>
            <a:ext uri="{FF2B5EF4-FFF2-40B4-BE49-F238E27FC236}">
              <a16:creationId xmlns:a16="http://schemas.microsoft.com/office/drawing/2014/main" xmlns="" id="{00000000-0008-0000-0000-00002F140000}"/>
            </a:ext>
          </a:extLst>
        </xdr:cNvPr>
        <xdr:cNvSpPr>
          <a:spLocks noChangeShapeType="1"/>
        </xdr:cNvSpPr>
      </xdr:nvSpPr>
      <xdr:spPr bwMode="auto">
        <a:xfrm flipH="1">
          <a:off x="3901440" y="297180"/>
          <a:ext cx="1295400"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137160</xdr:colOff>
      <xdr:row>14</xdr:row>
      <xdr:rowOff>45720</xdr:rowOff>
    </xdr:from>
    <xdr:to>
      <xdr:col>7</xdr:col>
      <xdr:colOff>45720</xdr:colOff>
      <xdr:row>16</xdr:row>
      <xdr:rowOff>30480</xdr:rowOff>
    </xdr:to>
    <xdr:sp macro="" textlink="">
      <xdr:nvSpPr>
        <xdr:cNvPr id="5168" name="Line 8">
          <a:extLst>
            <a:ext uri="{FF2B5EF4-FFF2-40B4-BE49-F238E27FC236}">
              <a16:creationId xmlns:a16="http://schemas.microsoft.com/office/drawing/2014/main" xmlns="" id="{00000000-0008-0000-0000-000030140000}"/>
            </a:ext>
          </a:extLst>
        </xdr:cNvPr>
        <xdr:cNvSpPr>
          <a:spLocks noChangeShapeType="1"/>
        </xdr:cNvSpPr>
      </xdr:nvSpPr>
      <xdr:spPr bwMode="auto">
        <a:xfrm flipH="1">
          <a:off x="4061460" y="2385060"/>
          <a:ext cx="1478280" cy="320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777240</xdr:colOff>
          <xdr:row>3</xdr:row>
          <xdr:rowOff>30480</xdr:rowOff>
        </xdr:from>
        <xdr:to>
          <xdr:col>6</xdr:col>
          <xdr:colOff>373380</xdr:colOff>
          <xdr:row>6</xdr:row>
          <xdr:rowOff>76200</xdr:rowOff>
        </xdr:to>
        <xdr:sp macro="" textlink="">
          <xdr:nvSpPr>
            <xdr:cNvPr id="5125" name="Button 5" hidden="1">
              <a:extLst>
                <a:ext uri="{63B3BB69-23CF-44E3-9099-C40C66FF867C}">
                  <a14:compatExt spid="_x0000_s5125"/>
                </a:ext>
                <a:ext uri="{FF2B5EF4-FFF2-40B4-BE49-F238E27FC236}">
                  <a16:creationId xmlns:a16="http://schemas.microsoft.com/office/drawing/2014/main" xmlns="" id="{00000000-0008-0000-0000-000005140000}"/>
                </a:ext>
              </a:extLst>
            </xdr:cNvPr>
            <xdr:cNvSpPr/>
          </xdr:nvSpPr>
          <xdr:spPr bwMode="auto">
            <a:xfrm>
              <a:off x="0" y="0"/>
              <a:ext cx="0" cy="0"/>
            </a:xfrm>
            <a:prstGeom prst="rect">
              <a:avLst/>
            </a:prstGeom>
            <a:noFill/>
            <a:ln w="9525">
              <a:miter lim="800000"/>
              <a:headEnd/>
              <a:tailEnd/>
            </a:ln>
          </xdr:spPr>
          <xdr:txBody>
            <a:bodyPr vertOverflow="clip" wrap="square" lIns="73152" tIns="91440" rIns="73152" bIns="0" anchor="t" upright="1"/>
            <a:lstStyle/>
            <a:p>
              <a:pPr algn="ctr" rtl="0">
                <a:defRPr sz="1000"/>
              </a:pPr>
              <a:r>
                <a:rPr lang="es-ES" sz="3600" b="0" i="1" u="none" strike="noStrike" baseline="0">
                  <a:solidFill>
                    <a:srgbClr val="FF0000"/>
                  </a:solidFill>
                  <a:latin typeface="Chiller"/>
                </a:rPr>
                <a:t>Diputación de </a:t>
              </a:r>
              <a:r>
                <a:rPr lang="es-ES" sz="2600" b="1" i="0" u="none" strike="noStrike" baseline="0">
                  <a:solidFill>
                    <a:srgbClr val="008080"/>
                  </a:solidFill>
                  <a:latin typeface="Arial"/>
                  <a:cs typeface="Arial"/>
                </a:rPr>
                <a:t>Sevilla</a:t>
              </a:r>
              <a:endParaRPr lang="es-ES" sz="2000" b="1" i="0" u="none" strike="noStrike" baseline="0">
                <a:solidFill>
                  <a:srgbClr val="0000FF"/>
                </a:solidFill>
                <a:latin typeface="Arial"/>
                <a:cs typeface="Arial"/>
              </a:endParaRPr>
            </a:p>
            <a:p>
              <a:pPr algn="ctr" rtl="0">
                <a:defRPr sz="1000"/>
              </a:pPr>
              <a:endParaRPr lang="es-ES" sz="2000" b="1" i="0" u="none" strike="noStrike" baseline="0">
                <a:solidFill>
                  <a:srgbClr val="0000FF"/>
                </a:solidFill>
                <a:latin typeface="Arial"/>
                <a:cs typeface="Arial"/>
              </a:endParaRP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129540</xdr:colOff>
          <xdr:row>14</xdr:row>
          <xdr:rowOff>68580</xdr:rowOff>
        </xdr:from>
        <xdr:to>
          <xdr:col>5</xdr:col>
          <xdr:colOff>411480</xdr:colOff>
          <xdr:row>17</xdr:row>
          <xdr:rowOff>129540</xdr:rowOff>
        </xdr:to>
        <xdr:sp macro="" textlink="">
          <xdr:nvSpPr>
            <xdr:cNvPr id="5127" name="Button 7" hidden="1">
              <a:extLst>
                <a:ext uri="{63B3BB69-23CF-44E3-9099-C40C66FF867C}">
                  <a14:compatExt spid="_x0000_s5127"/>
                </a:ext>
                <a:ext uri="{FF2B5EF4-FFF2-40B4-BE49-F238E27FC236}">
                  <a16:creationId xmlns:a16="http://schemas.microsoft.com/office/drawing/2014/main" xmlns="" id="{00000000-0008-0000-0000-0000071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000" b="1" i="0" u="none" strike="noStrike" baseline="0">
                  <a:solidFill>
                    <a:srgbClr val="000000"/>
                  </a:solidFill>
                  <a:latin typeface="Arial"/>
                  <a:cs typeface="Arial"/>
                </a:rPr>
                <a:t>Botón para ordenar las </a:t>
              </a:r>
            </a:p>
            <a:p>
              <a:pPr algn="ctr" rtl="0">
                <a:defRPr sz="1000"/>
              </a:pPr>
              <a:r>
                <a:rPr lang="es-ES" sz="1000" b="1" i="0" u="none" strike="noStrike" baseline="0">
                  <a:solidFill>
                    <a:srgbClr val="000000"/>
                  </a:solidFill>
                  <a:latin typeface="Arial"/>
                  <a:cs typeface="Arial"/>
                </a:rPr>
                <a:t>ofertas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992505</xdr:colOff>
      <xdr:row>10</xdr:row>
      <xdr:rowOff>76200</xdr:rowOff>
    </xdr:from>
    <xdr:to>
      <xdr:col>0</xdr:col>
      <xdr:colOff>2091569</xdr:colOff>
      <xdr:row>10</xdr:row>
      <xdr:rowOff>285750</xdr:rowOff>
    </xdr:to>
    <xdr:sp macro="" textlink="">
      <xdr:nvSpPr>
        <xdr:cNvPr id="4097" name="Rectangle 1">
          <a:extLst>
            <a:ext uri="{FF2B5EF4-FFF2-40B4-BE49-F238E27FC236}">
              <a16:creationId xmlns:a16="http://schemas.microsoft.com/office/drawing/2014/main" xmlns="" id="{00000000-0008-0000-0100-000001100000}"/>
            </a:ext>
          </a:extLst>
        </xdr:cNvPr>
        <xdr:cNvSpPr>
          <a:spLocks noChangeArrowheads="1"/>
        </xdr:cNvSpPr>
      </xdr:nvSpPr>
      <xdr:spPr bwMode="auto">
        <a:xfrm>
          <a:off x="962025" y="1695450"/>
          <a:ext cx="1076325" cy="2095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s-ES" sz="1200" b="1" i="0" u="none" strike="noStrike" baseline="0">
              <a:solidFill>
                <a:srgbClr val="000000"/>
              </a:solidFill>
              <a:latin typeface="Arial"/>
              <a:cs typeface="Arial"/>
            </a:rPr>
            <a:t>Contrato:</a:t>
          </a:r>
        </a:p>
      </xdr:txBody>
    </xdr:sp>
    <xdr:clientData/>
  </xdr:twoCellAnchor>
  <xdr:twoCellAnchor>
    <xdr:from>
      <xdr:col>0</xdr:col>
      <xdr:colOff>483870</xdr:colOff>
      <xdr:row>10</xdr:row>
      <xdr:rowOff>333375</xdr:rowOff>
    </xdr:from>
    <xdr:to>
      <xdr:col>0</xdr:col>
      <xdr:colOff>2091690</xdr:colOff>
      <xdr:row>12</xdr:row>
      <xdr:rowOff>93406</xdr:rowOff>
    </xdr:to>
    <xdr:sp macro="" textlink="">
      <xdr:nvSpPr>
        <xdr:cNvPr id="4098" name="Text Box 2">
          <a:extLst>
            <a:ext uri="{FF2B5EF4-FFF2-40B4-BE49-F238E27FC236}">
              <a16:creationId xmlns:a16="http://schemas.microsoft.com/office/drawing/2014/main" xmlns="" id="{00000000-0008-0000-0100-000002100000}"/>
            </a:ext>
          </a:extLst>
        </xdr:cNvPr>
        <xdr:cNvSpPr txBox="1">
          <a:spLocks noChangeArrowheads="1"/>
        </xdr:cNvSpPr>
      </xdr:nvSpPr>
      <xdr:spPr bwMode="auto">
        <a:xfrm>
          <a:off x="476250" y="1952625"/>
          <a:ext cx="1562100" cy="4857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s-ES" sz="1200" b="1" i="0" u="none" strike="noStrike" baseline="0">
              <a:solidFill>
                <a:srgbClr val="000000"/>
              </a:solidFill>
              <a:latin typeface="Arial"/>
              <a:cs typeface="Arial"/>
            </a:rPr>
            <a:t>Precio Base de Licitación:</a:t>
          </a:r>
        </a:p>
      </xdr:txBody>
    </xdr:sp>
    <xdr:clientData/>
  </xdr:twoCellAnchor>
  <mc:AlternateContent xmlns:mc="http://schemas.openxmlformats.org/markup-compatibility/2006">
    <mc:Choice xmlns:a14="http://schemas.microsoft.com/office/drawing/2010/main" Requires="a14">
      <xdr:twoCellAnchor editAs="oneCell">
        <xdr:from>
          <xdr:col>0</xdr:col>
          <xdr:colOff>175260</xdr:colOff>
          <xdr:row>0</xdr:row>
          <xdr:rowOff>129540</xdr:rowOff>
        </xdr:from>
        <xdr:to>
          <xdr:col>2</xdr:col>
          <xdr:colOff>129540</xdr:colOff>
          <xdr:row>6</xdr:row>
          <xdr:rowOff>68580</xdr:rowOff>
        </xdr:to>
        <xdr:sp macro="" textlink="">
          <xdr:nvSpPr>
            <xdr:cNvPr id="4101" name="Button 5" hidden="1">
              <a:extLst>
                <a:ext uri="{63B3BB69-23CF-44E3-9099-C40C66FF867C}">
                  <a14:compatExt spid="_x0000_s4101"/>
                </a:ext>
                <a:ext uri="{FF2B5EF4-FFF2-40B4-BE49-F238E27FC236}">
                  <a16:creationId xmlns:a16="http://schemas.microsoft.com/office/drawing/2014/main" xmlns="" id="{00000000-0008-0000-0100-000005100000}"/>
                </a:ext>
              </a:extLst>
            </xdr:cNvPr>
            <xdr:cNvSpPr/>
          </xdr:nvSpPr>
          <xdr:spPr bwMode="auto">
            <a:xfrm>
              <a:off x="0" y="0"/>
              <a:ext cx="0" cy="0"/>
            </a:xfrm>
            <a:prstGeom prst="rect">
              <a:avLst/>
            </a:prstGeom>
            <a:noFill/>
            <a:ln w="9525">
              <a:miter lim="800000"/>
              <a:headEnd/>
              <a:tailEnd/>
            </a:ln>
          </xdr:spPr>
          <xdr:txBody>
            <a:bodyPr vertOverflow="clip" wrap="square" lIns="82296" tIns="91440" rIns="82296" bIns="0" anchor="t" upright="1"/>
            <a:lstStyle/>
            <a:p>
              <a:pPr algn="ctr" rtl="0">
                <a:defRPr sz="1000"/>
              </a:pPr>
              <a:r>
                <a:rPr lang="es-ES" sz="3600" b="1" i="1" u="none" strike="noStrike" baseline="0">
                  <a:solidFill>
                    <a:srgbClr val="FF0000"/>
                  </a:solidFill>
                  <a:latin typeface="Chiller"/>
                </a:rPr>
                <a:t>A</a:t>
              </a:r>
              <a:r>
                <a:rPr lang="es-ES" sz="2000" b="1" i="0" u="none" strike="noStrike" baseline="0">
                  <a:solidFill>
                    <a:srgbClr val="000000"/>
                  </a:solidFill>
                  <a:latin typeface="Arial"/>
                  <a:cs typeface="Arial"/>
                </a:rPr>
                <a:t>yuntamiento de</a:t>
              </a:r>
              <a:r>
                <a:rPr lang="es-ES" sz="2000" b="1" i="0" u="none" strike="noStrike" baseline="0">
                  <a:solidFill>
                    <a:srgbClr val="0000FF"/>
                  </a:solidFill>
                  <a:latin typeface="Arial"/>
                  <a:cs typeface="Arial"/>
                </a:rPr>
                <a:t> </a:t>
              </a:r>
            </a:p>
            <a:p>
              <a:pPr algn="ctr" rtl="0">
                <a:defRPr sz="1000"/>
              </a:pPr>
              <a:r>
                <a:rPr lang="es-ES" sz="1400" b="0" i="0" u="none" strike="noStrike" baseline="0">
                  <a:solidFill>
                    <a:srgbClr val="0000FF"/>
                  </a:solidFill>
                  <a:latin typeface="Arial"/>
                  <a:cs typeface="Arial"/>
                </a:rPr>
                <a:t>(Bajas Temerarias)</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1457325</xdr:colOff>
      <xdr:row>9</xdr:row>
      <xdr:rowOff>114300</xdr:rowOff>
    </xdr:from>
    <xdr:to>
      <xdr:col>0</xdr:col>
      <xdr:colOff>2556389</xdr:colOff>
      <xdr:row>9</xdr:row>
      <xdr:rowOff>323850</xdr:rowOff>
    </xdr:to>
    <xdr:sp macro="" textlink="">
      <xdr:nvSpPr>
        <xdr:cNvPr id="3075" name="Rectangle 3">
          <a:extLst>
            <a:ext uri="{FF2B5EF4-FFF2-40B4-BE49-F238E27FC236}">
              <a16:creationId xmlns:a16="http://schemas.microsoft.com/office/drawing/2014/main" xmlns="" id="{00000000-0008-0000-0200-0000030C0000}"/>
            </a:ext>
          </a:extLst>
        </xdr:cNvPr>
        <xdr:cNvSpPr>
          <a:spLocks noChangeArrowheads="1"/>
        </xdr:cNvSpPr>
      </xdr:nvSpPr>
      <xdr:spPr bwMode="auto">
        <a:xfrm>
          <a:off x="1419225" y="1571625"/>
          <a:ext cx="1076325" cy="2095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s-ES" sz="1200" b="1" i="0" u="none" strike="noStrike" baseline="0">
              <a:solidFill>
                <a:srgbClr val="000000"/>
              </a:solidFill>
              <a:latin typeface="Arial"/>
              <a:cs typeface="Arial"/>
            </a:rPr>
            <a:t>Contrato:</a:t>
          </a:r>
        </a:p>
      </xdr:txBody>
    </xdr:sp>
    <xdr:clientData/>
  </xdr:twoCellAnchor>
  <xdr:twoCellAnchor>
    <xdr:from>
      <xdr:col>0</xdr:col>
      <xdr:colOff>956310</xdr:colOff>
      <xdr:row>9</xdr:row>
      <xdr:rowOff>371475</xdr:rowOff>
    </xdr:from>
    <xdr:to>
      <xdr:col>0</xdr:col>
      <xdr:colOff>2564130</xdr:colOff>
      <xdr:row>11</xdr:row>
      <xdr:rowOff>200025</xdr:rowOff>
    </xdr:to>
    <xdr:sp macro="" textlink="">
      <xdr:nvSpPr>
        <xdr:cNvPr id="3076" name="Text Box 4">
          <a:extLst>
            <a:ext uri="{FF2B5EF4-FFF2-40B4-BE49-F238E27FC236}">
              <a16:creationId xmlns:a16="http://schemas.microsoft.com/office/drawing/2014/main" xmlns="" id="{00000000-0008-0000-0200-0000040C0000}"/>
            </a:ext>
          </a:extLst>
        </xdr:cNvPr>
        <xdr:cNvSpPr txBox="1">
          <a:spLocks noChangeArrowheads="1"/>
        </xdr:cNvSpPr>
      </xdr:nvSpPr>
      <xdr:spPr bwMode="auto">
        <a:xfrm>
          <a:off x="933450" y="1828800"/>
          <a:ext cx="1562100" cy="40957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s-ES" sz="1200" b="1" i="0" u="none" strike="noStrike" baseline="0">
              <a:solidFill>
                <a:srgbClr val="000000"/>
              </a:solidFill>
              <a:latin typeface="Arial"/>
              <a:cs typeface="Arial"/>
            </a:rPr>
            <a:t>Precio Base de Licitación:</a:t>
          </a:r>
        </a:p>
      </xdr:txBody>
    </xdr:sp>
    <xdr:clientData/>
  </xdr:twoCellAnchor>
  <mc:AlternateContent xmlns:mc="http://schemas.openxmlformats.org/markup-compatibility/2006">
    <mc:Choice xmlns:a14="http://schemas.microsoft.com/office/drawing/2010/main" Requires="a14">
      <xdr:twoCellAnchor>
        <xdr:from>
          <xdr:col>0</xdr:col>
          <xdr:colOff>7620</xdr:colOff>
          <xdr:row>12</xdr:row>
          <xdr:rowOff>38100</xdr:rowOff>
        </xdr:from>
        <xdr:to>
          <xdr:col>0</xdr:col>
          <xdr:colOff>2590800</xdr:colOff>
          <xdr:row>12</xdr:row>
          <xdr:rowOff>601980</xdr:rowOff>
        </xdr:to>
        <xdr:sp macro="" textlink="">
          <xdr:nvSpPr>
            <xdr:cNvPr id="3073" name="Butto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000" b="1" i="0" u="none" strike="noStrike" baseline="0">
                  <a:solidFill>
                    <a:srgbClr val="000000"/>
                  </a:solidFill>
                  <a:latin typeface="Arial"/>
                  <a:cs typeface="Arial"/>
                </a:rPr>
                <a:t>Botón para ordenar las </a:t>
              </a:r>
            </a:p>
            <a:p>
              <a:pPr algn="ctr" rtl="0">
                <a:defRPr sz="1000"/>
              </a:pPr>
              <a:r>
                <a:rPr lang="es-ES" sz="1000" b="1" i="0" u="none" strike="noStrike" baseline="0">
                  <a:solidFill>
                    <a:srgbClr val="000000"/>
                  </a:solidFill>
                  <a:latin typeface="Arial"/>
                  <a:cs typeface="Arial"/>
                </a:rPr>
                <a:t>ofertas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7620</xdr:colOff>
          <xdr:row>12</xdr:row>
          <xdr:rowOff>38100</xdr:rowOff>
        </xdr:from>
        <xdr:to>
          <xdr:col>0</xdr:col>
          <xdr:colOff>2644140</xdr:colOff>
          <xdr:row>12</xdr:row>
          <xdr:rowOff>601980</xdr:rowOff>
        </xdr:to>
        <xdr:sp macro="" textlink="">
          <xdr:nvSpPr>
            <xdr:cNvPr id="3074" name="Button 2" hidden="1">
              <a:extLst>
                <a:ext uri="{63B3BB69-23CF-44E3-9099-C40C66FF867C}">
                  <a14:compatExt spid="_x0000_s3074"/>
                </a:ext>
                <a:ext uri="{FF2B5EF4-FFF2-40B4-BE49-F238E27FC236}">
                  <a16:creationId xmlns:a16="http://schemas.microsoft.com/office/drawing/2014/main" xmlns=""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000" b="1" i="0" u="none" strike="noStrike" baseline="0">
                  <a:solidFill>
                    <a:srgbClr val="000000"/>
                  </a:solidFill>
                  <a:latin typeface="Arial"/>
                  <a:cs typeface="Arial"/>
                </a:rPr>
                <a:t>Botón para ordenar las </a:t>
              </a:r>
            </a:p>
            <a:p>
              <a:pPr algn="ctr" rtl="0">
                <a:defRPr sz="1000"/>
              </a:pPr>
              <a:r>
                <a:rPr lang="es-ES" sz="1000" b="1" i="0" u="none" strike="noStrike" baseline="0">
                  <a:solidFill>
                    <a:srgbClr val="000000"/>
                  </a:solidFill>
                  <a:latin typeface="Arial"/>
                  <a:cs typeface="Arial"/>
                </a:rPr>
                <a:t>ofertas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7620</xdr:rowOff>
        </xdr:from>
        <xdr:to>
          <xdr:col>1</xdr:col>
          <xdr:colOff>982980</xdr:colOff>
          <xdr:row>4</xdr:row>
          <xdr:rowOff>129540</xdr:rowOff>
        </xdr:to>
        <xdr:sp macro="" textlink="">
          <xdr:nvSpPr>
            <xdr:cNvPr id="3078" name="Button 6" hidden="1">
              <a:extLst>
                <a:ext uri="{63B3BB69-23CF-44E3-9099-C40C66FF867C}">
                  <a14:compatExt spid="_x0000_s3078"/>
                </a:ext>
                <a:ext uri="{FF2B5EF4-FFF2-40B4-BE49-F238E27FC236}">
                  <a16:creationId xmlns:a16="http://schemas.microsoft.com/office/drawing/2014/main" xmlns=""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64008" tIns="59436" rIns="64008" bIns="0" anchor="t" upright="1"/>
            <a:lstStyle/>
            <a:p>
              <a:pPr algn="ctr" rtl="0">
                <a:defRPr sz="1000"/>
              </a:pPr>
              <a:r>
                <a:rPr lang="es-ES" sz="2400" b="1" i="0" u="none" strike="noStrike" baseline="0">
                  <a:solidFill>
                    <a:srgbClr val="FF0000"/>
                  </a:solidFill>
                  <a:latin typeface="Optima"/>
                </a:rPr>
                <a:t>Cabildo de Gran Canaria</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1068705</xdr:colOff>
      <xdr:row>10</xdr:row>
      <xdr:rowOff>36195</xdr:rowOff>
    </xdr:from>
    <xdr:to>
      <xdr:col>0</xdr:col>
      <xdr:colOff>2516505</xdr:colOff>
      <xdr:row>10</xdr:row>
      <xdr:rowOff>245745</xdr:rowOff>
    </xdr:to>
    <xdr:sp macro="" textlink="">
      <xdr:nvSpPr>
        <xdr:cNvPr id="2051" name="Rectangle 3">
          <a:extLst>
            <a:ext uri="{FF2B5EF4-FFF2-40B4-BE49-F238E27FC236}">
              <a16:creationId xmlns:a16="http://schemas.microsoft.com/office/drawing/2014/main" xmlns="" id="{00000000-0008-0000-0300-000003080000}"/>
            </a:ext>
          </a:extLst>
        </xdr:cNvPr>
        <xdr:cNvSpPr>
          <a:spLocks noChangeArrowheads="1"/>
        </xdr:cNvSpPr>
      </xdr:nvSpPr>
      <xdr:spPr bwMode="auto">
        <a:xfrm>
          <a:off x="1038225" y="1647825"/>
          <a:ext cx="1409700" cy="20955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s-ES" sz="1200" b="1" i="0" u="none" strike="noStrike" baseline="0">
              <a:solidFill>
                <a:srgbClr val="000000"/>
              </a:solidFill>
              <a:latin typeface="Arial"/>
              <a:cs typeface="Arial"/>
            </a:rPr>
            <a:t>Contrato:</a:t>
          </a:r>
        </a:p>
      </xdr:txBody>
    </xdr:sp>
    <xdr:clientData/>
  </xdr:twoCellAnchor>
  <xdr:twoCellAnchor>
    <xdr:from>
      <xdr:col>0</xdr:col>
      <xdr:colOff>407670</xdr:colOff>
      <xdr:row>10</xdr:row>
      <xdr:rowOff>293370</xdr:rowOff>
    </xdr:from>
    <xdr:to>
      <xdr:col>0</xdr:col>
      <xdr:colOff>2524317</xdr:colOff>
      <xdr:row>12</xdr:row>
      <xdr:rowOff>57227</xdr:rowOff>
    </xdr:to>
    <xdr:sp macro="" textlink="">
      <xdr:nvSpPr>
        <xdr:cNvPr id="2052" name="Text Box 4">
          <a:extLst>
            <a:ext uri="{FF2B5EF4-FFF2-40B4-BE49-F238E27FC236}">
              <a16:creationId xmlns:a16="http://schemas.microsoft.com/office/drawing/2014/main" xmlns="" id="{00000000-0008-0000-0300-000004080000}"/>
            </a:ext>
          </a:extLst>
        </xdr:cNvPr>
        <xdr:cNvSpPr txBox="1">
          <a:spLocks noChangeArrowheads="1"/>
        </xdr:cNvSpPr>
      </xdr:nvSpPr>
      <xdr:spPr bwMode="auto">
        <a:xfrm>
          <a:off x="400050" y="1905000"/>
          <a:ext cx="2047875" cy="24765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s-ES" sz="1200" b="1" i="0" u="none" strike="noStrike" baseline="0">
              <a:solidFill>
                <a:srgbClr val="000000"/>
              </a:solidFill>
              <a:latin typeface="Arial"/>
              <a:cs typeface="Arial"/>
            </a:rPr>
            <a:t>Precio Base de Licitación:</a:t>
          </a:r>
        </a:p>
      </xdr:txBody>
    </xdr:sp>
    <xdr:clientData/>
  </xdr:twoCellAnchor>
  <mc:AlternateContent xmlns:mc="http://schemas.openxmlformats.org/markup-compatibility/2006">
    <mc:Choice xmlns:a14="http://schemas.microsoft.com/office/drawing/2010/main" Requires="a14">
      <xdr:twoCellAnchor>
        <xdr:from>
          <xdr:col>0</xdr:col>
          <xdr:colOff>22860</xdr:colOff>
          <xdr:row>13</xdr:row>
          <xdr:rowOff>121920</xdr:rowOff>
        </xdr:from>
        <xdr:to>
          <xdr:col>1</xdr:col>
          <xdr:colOff>7620</xdr:colOff>
          <xdr:row>13</xdr:row>
          <xdr:rowOff>678180</xdr:rowOff>
        </xdr:to>
        <xdr:sp macro="" textlink="">
          <xdr:nvSpPr>
            <xdr:cNvPr id="2050" name="Button 2" hidden="1">
              <a:extLst>
                <a:ext uri="{63B3BB69-23CF-44E3-9099-C40C66FF867C}">
                  <a14:compatExt spid="_x0000_s2050"/>
                </a:ext>
                <a:ext uri="{FF2B5EF4-FFF2-40B4-BE49-F238E27FC236}">
                  <a16:creationId xmlns:a16="http://schemas.microsoft.com/office/drawing/2014/main" xmlns="" id="{00000000-0008-0000-0300-0000020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000" b="1" i="0" u="none" strike="noStrike" baseline="0">
                  <a:solidFill>
                    <a:srgbClr val="000000"/>
                  </a:solidFill>
                  <a:latin typeface="Arial"/>
                  <a:cs typeface="Arial"/>
                </a:rPr>
                <a:t>Botón para ordenar las </a:t>
              </a:r>
            </a:p>
            <a:p>
              <a:pPr algn="ctr" rtl="0">
                <a:defRPr sz="1000"/>
              </a:pPr>
              <a:r>
                <a:rPr lang="es-ES" sz="1000" b="1" i="0" u="none" strike="noStrike" baseline="0">
                  <a:solidFill>
                    <a:srgbClr val="000000"/>
                  </a:solidFill>
                  <a:latin typeface="Arial"/>
                  <a:cs typeface="Arial"/>
                </a:rPr>
                <a:t>ofertas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0</xdr:row>
          <xdr:rowOff>91440</xdr:rowOff>
        </xdr:from>
        <xdr:to>
          <xdr:col>4</xdr:col>
          <xdr:colOff>624840</xdr:colOff>
          <xdr:row>4</xdr:row>
          <xdr:rowOff>7620</xdr:rowOff>
        </xdr:to>
        <xdr:sp macro="" textlink="">
          <xdr:nvSpPr>
            <xdr:cNvPr id="2054" name="Button 6" hidden="1">
              <a:extLst>
                <a:ext uri="{63B3BB69-23CF-44E3-9099-C40C66FF867C}">
                  <a14:compatExt spid="_x0000_s2054"/>
                </a:ext>
                <a:ext uri="{FF2B5EF4-FFF2-40B4-BE49-F238E27FC236}">
                  <a16:creationId xmlns:a16="http://schemas.microsoft.com/office/drawing/2014/main" xmlns="" id="{00000000-0008-0000-0300-000006080000}"/>
                </a:ext>
              </a:extLst>
            </xdr:cNvPr>
            <xdr:cNvSpPr/>
          </xdr:nvSpPr>
          <xdr:spPr bwMode="auto">
            <a:xfrm>
              <a:off x="0" y="0"/>
              <a:ext cx="0" cy="0"/>
            </a:xfrm>
            <a:prstGeom prst="rect">
              <a:avLst/>
            </a:prstGeom>
            <a:noFill/>
            <a:ln w="9525">
              <a:miter lim="800000"/>
              <a:headEnd/>
              <a:tailEnd/>
            </a:ln>
          </xdr:spPr>
          <xdr:txBody>
            <a:bodyPr vertOverflow="clip" wrap="square" lIns="64008" tIns="59436" rIns="64008" bIns="0" anchor="t" upright="1"/>
            <a:lstStyle/>
            <a:p>
              <a:pPr algn="ctr" rtl="0">
                <a:defRPr sz="1000"/>
              </a:pPr>
              <a:r>
                <a:rPr lang="es-ES" sz="2400" b="1" i="0" u="none" strike="noStrike" baseline="0">
                  <a:solidFill>
                    <a:srgbClr val="FF0000"/>
                  </a:solidFill>
                  <a:latin typeface="Optima"/>
                </a:rPr>
                <a:t>Cabildo de Gran Canaria</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1173480</xdr:colOff>
      <xdr:row>10</xdr:row>
      <xdr:rowOff>76200</xdr:rowOff>
    </xdr:from>
    <xdr:to>
      <xdr:col>0</xdr:col>
      <xdr:colOff>2628900</xdr:colOff>
      <xdr:row>11</xdr:row>
      <xdr:rowOff>9525</xdr:rowOff>
    </xdr:to>
    <xdr:sp macro="" textlink="">
      <xdr:nvSpPr>
        <xdr:cNvPr id="1026" name="Rectangle 2">
          <a:extLst>
            <a:ext uri="{FF2B5EF4-FFF2-40B4-BE49-F238E27FC236}">
              <a16:creationId xmlns:a16="http://schemas.microsoft.com/office/drawing/2014/main" xmlns="" id="{00000000-0008-0000-0400-000002040000}"/>
            </a:ext>
          </a:extLst>
        </xdr:cNvPr>
        <xdr:cNvSpPr>
          <a:spLocks noChangeArrowheads="1"/>
        </xdr:cNvSpPr>
      </xdr:nvSpPr>
      <xdr:spPr bwMode="auto">
        <a:xfrm>
          <a:off x="1143000" y="1390650"/>
          <a:ext cx="1409700" cy="304800"/>
        </a:xfrm>
        <a:prstGeom prst="rect">
          <a:avLst/>
        </a:prstGeom>
        <a:solidFill>
          <a:srgbClr val="FFFFFF"/>
        </a:solidFill>
        <a:ln w="9525">
          <a:solidFill>
            <a:srgbClr val="000000"/>
          </a:solidFill>
          <a:miter lim="800000"/>
          <a:headEnd/>
          <a:tailEnd/>
        </a:ln>
      </xdr:spPr>
      <xdr:txBody>
        <a:bodyPr vertOverflow="clip" wrap="square" lIns="36576" tIns="27432" rIns="36576" bIns="0" anchor="t" upright="1"/>
        <a:lstStyle/>
        <a:p>
          <a:pPr algn="ctr" rtl="0">
            <a:defRPr sz="1000"/>
          </a:pPr>
          <a:r>
            <a:rPr lang="es-ES" sz="1200" b="1" i="0" u="none" strike="noStrike" baseline="0">
              <a:solidFill>
                <a:srgbClr val="000000"/>
              </a:solidFill>
              <a:latin typeface="Arial"/>
              <a:cs typeface="Arial"/>
            </a:rPr>
            <a:t>Contrato:</a:t>
          </a:r>
        </a:p>
      </xdr:txBody>
    </xdr:sp>
    <xdr:clientData/>
  </xdr:twoCellAnchor>
  <xdr:twoCellAnchor>
    <xdr:from>
      <xdr:col>0</xdr:col>
      <xdr:colOff>520065</xdr:colOff>
      <xdr:row>11</xdr:row>
      <xdr:rowOff>47625</xdr:rowOff>
    </xdr:from>
    <xdr:to>
      <xdr:col>0</xdr:col>
      <xdr:colOff>2628843</xdr:colOff>
      <xdr:row>12</xdr:row>
      <xdr:rowOff>114300</xdr:rowOff>
    </xdr:to>
    <xdr:sp macro="" textlink="">
      <xdr:nvSpPr>
        <xdr:cNvPr id="1027" name="Text Box 3">
          <a:extLst>
            <a:ext uri="{FF2B5EF4-FFF2-40B4-BE49-F238E27FC236}">
              <a16:creationId xmlns:a16="http://schemas.microsoft.com/office/drawing/2014/main" xmlns="" id="{00000000-0008-0000-0400-000003040000}"/>
            </a:ext>
          </a:extLst>
        </xdr:cNvPr>
        <xdr:cNvSpPr txBox="1">
          <a:spLocks noChangeArrowheads="1"/>
        </xdr:cNvSpPr>
      </xdr:nvSpPr>
      <xdr:spPr bwMode="auto">
        <a:xfrm>
          <a:off x="504825" y="1733550"/>
          <a:ext cx="2047875" cy="238125"/>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s-ES" sz="1200" b="1" i="0" u="none" strike="noStrike" baseline="0">
              <a:solidFill>
                <a:srgbClr val="000000"/>
              </a:solidFill>
              <a:latin typeface="Arial"/>
              <a:cs typeface="Arial"/>
            </a:rPr>
            <a:t>Precio Base de Licitación:</a:t>
          </a:r>
        </a:p>
      </xdr:txBody>
    </xdr:sp>
    <xdr:clientData/>
  </xdr:twoCellAnchor>
  <mc:AlternateContent xmlns:mc="http://schemas.openxmlformats.org/markup-compatibility/2006">
    <mc:Choice xmlns:a14="http://schemas.microsoft.com/office/drawing/2010/main" Requires="a14">
      <xdr:twoCellAnchor>
        <xdr:from>
          <xdr:col>0</xdr:col>
          <xdr:colOff>7620</xdr:colOff>
          <xdr:row>13</xdr:row>
          <xdr:rowOff>38100</xdr:rowOff>
        </xdr:from>
        <xdr:to>
          <xdr:col>0</xdr:col>
          <xdr:colOff>2705100</xdr:colOff>
          <xdr:row>13</xdr:row>
          <xdr:rowOff>601980</xdr:rowOff>
        </xdr:to>
        <xdr:sp macro="" textlink="">
          <xdr:nvSpPr>
            <xdr:cNvPr id="1025" name="Button 1" hidden="1">
              <a:extLst>
                <a:ext uri="{63B3BB69-23CF-44E3-9099-C40C66FF867C}">
                  <a14:compatExt spid="_x0000_s1025"/>
                </a:ext>
                <a:ext uri="{FF2B5EF4-FFF2-40B4-BE49-F238E27FC236}">
                  <a16:creationId xmlns:a16="http://schemas.microsoft.com/office/drawing/2014/main" xmlns="" id="{00000000-0008-0000-0400-00000104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s-ES" sz="1000" b="1" i="0" u="none" strike="noStrike" baseline="0">
                  <a:solidFill>
                    <a:srgbClr val="000000"/>
                  </a:solidFill>
                  <a:latin typeface="Arial"/>
                  <a:cs typeface="Arial"/>
                </a:rPr>
                <a:t>Botón para ordenar las </a:t>
              </a:r>
            </a:p>
            <a:p>
              <a:pPr algn="ctr" rtl="0">
                <a:defRPr sz="1000"/>
              </a:pPr>
              <a:r>
                <a:rPr lang="es-ES" sz="1000" b="1" i="0" u="none" strike="noStrike" baseline="0">
                  <a:solidFill>
                    <a:srgbClr val="000000"/>
                  </a:solidFill>
                  <a:latin typeface="Arial"/>
                  <a:cs typeface="Arial"/>
                </a:rPr>
                <a:t>ofertas</a:t>
              </a:r>
            </a:p>
          </xdr:txBody>
        </xdr:sp>
        <xdr:clientData fLocksWithSheet="0"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nuel.fueyo@cogersa.e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J23"/>
  <sheetViews>
    <sheetView showGridLines="0" zoomScale="92" workbookViewId="0">
      <selection activeCell="D13" sqref="D13"/>
    </sheetView>
  </sheetViews>
  <sheetFormatPr baseColWidth="10" defaultColWidth="11.44140625" defaultRowHeight="13.2" x14ac:dyDescent="0.25"/>
  <cols>
    <col min="1" max="16384" width="11.44140625" style="71"/>
  </cols>
  <sheetData>
    <row r="1" spans="1:10" ht="12.75" customHeight="1" x14ac:dyDescent="0.25">
      <c r="A1" s="70"/>
      <c r="B1" s="70"/>
      <c r="C1" s="70"/>
      <c r="D1" s="70"/>
      <c r="E1" s="70"/>
      <c r="F1" s="70"/>
      <c r="G1" s="70"/>
      <c r="H1" s="70"/>
      <c r="I1" s="70"/>
    </row>
    <row r="2" spans="1:10" x14ac:dyDescent="0.25">
      <c r="A2" s="71" t="s">
        <v>36</v>
      </c>
    </row>
    <row r="9" spans="1:10" x14ac:dyDescent="0.25">
      <c r="A9" s="98" t="s">
        <v>37</v>
      </c>
      <c r="B9" s="98"/>
      <c r="C9" s="98"/>
      <c r="D9" s="98"/>
      <c r="E9" s="98"/>
      <c r="F9" s="98"/>
      <c r="G9" s="98"/>
      <c r="H9" s="98"/>
      <c r="I9" s="98"/>
      <c r="J9" s="98"/>
    </row>
    <row r="10" spans="1:10" x14ac:dyDescent="0.25">
      <c r="A10" s="98"/>
      <c r="B10" s="98"/>
      <c r="C10" s="98"/>
      <c r="D10" s="98"/>
      <c r="E10" s="98"/>
      <c r="F10" s="98"/>
      <c r="G10" s="98"/>
      <c r="H10" s="98"/>
      <c r="I10" s="98"/>
      <c r="J10" s="98"/>
    </row>
    <row r="12" spans="1:10" x14ac:dyDescent="0.25">
      <c r="A12" s="71" t="s">
        <v>40</v>
      </c>
    </row>
    <row r="13" spans="1:10" x14ac:dyDescent="0.25">
      <c r="A13" s="71" t="s">
        <v>41</v>
      </c>
    </row>
    <row r="14" spans="1:10" x14ac:dyDescent="0.25">
      <c r="A14" s="71" t="s">
        <v>42</v>
      </c>
    </row>
    <row r="21" spans="1:9" x14ac:dyDescent="0.25">
      <c r="A21" s="98"/>
      <c r="B21" s="98"/>
      <c r="C21" s="98"/>
      <c r="D21" s="98"/>
      <c r="E21" s="98"/>
      <c r="F21" s="98"/>
      <c r="G21" s="98"/>
      <c r="H21" s="98"/>
      <c r="I21" s="98"/>
    </row>
    <row r="22" spans="1:9" x14ac:dyDescent="0.25">
      <c r="A22" s="72" t="s">
        <v>38</v>
      </c>
    </row>
    <row r="23" spans="1:9" x14ac:dyDescent="0.25">
      <c r="A23" s="71" t="s">
        <v>39</v>
      </c>
    </row>
  </sheetData>
  <mergeCells count="2">
    <mergeCell ref="A9:J10"/>
    <mergeCell ref="A21:I21"/>
  </mergeCells>
  <phoneticPr fontId="0" type="noConversion"/>
  <hyperlinks>
    <hyperlink ref="A22" r:id="rId1"/>
  </hyperlinks>
  <pageMargins left="0.75" right="0.75" top="1" bottom="1" header="0" footer="0"/>
  <pageSetup paperSize="9" orientation="portrait" horizontalDpi="96" verticalDpi="96"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5125" r:id="rId5" name="Button 5">
              <controlPr locked="0" defaultSize="0" autoFill="0" autoPict="0">
                <anchor moveWithCells="1">
                  <from>
                    <xdr:col>0</xdr:col>
                    <xdr:colOff>777240</xdr:colOff>
                    <xdr:row>3</xdr:row>
                    <xdr:rowOff>30480</xdr:rowOff>
                  </from>
                  <to>
                    <xdr:col>6</xdr:col>
                    <xdr:colOff>373380</xdr:colOff>
                    <xdr:row>6</xdr:row>
                    <xdr:rowOff>76200</xdr:rowOff>
                  </to>
                </anchor>
              </controlPr>
            </control>
          </mc:Choice>
        </mc:AlternateContent>
        <mc:AlternateContent xmlns:mc="http://schemas.openxmlformats.org/markup-compatibility/2006">
          <mc:Choice Requires="x14">
            <control shapeId="5127" r:id="rId6" name="Button 7">
              <controlPr defaultSize="0" print="0" autoFill="0" autoPict="0">
                <anchor moveWithCells="1" sizeWithCells="1">
                  <from>
                    <xdr:col>2</xdr:col>
                    <xdr:colOff>129540</xdr:colOff>
                    <xdr:row>14</xdr:row>
                    <xdr:rowOff>68580</xdr:rowOff>
                  </from>
                  <to>
                    <xdr:col>5</xdr:col>
                    <xdr:colOff>411480</xdr:colOff>
                    <xdr:row>17</xdr:row>
                    <xdr:rowOff>129540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5:G16"/>
  <sheetViews>
    <sheetView showGridLines="0" view="pageBreakPreview" zoomScaleNormal="100" workbookViewId="0">
      <selection activeCell="B16" sqref="B16"/>
    </sheetView>
  </sheetViews>
  <sheetFormatPr baseColWidth="10" defaultColWidth="11.44140625" defaultRowHeight="13.2" x14ac:dyDescent="0.25"/>
  <cols>
    <col min="1" max="1" width="32.44140625" style="21" customWidth="1"/>
    <col min="2" max="2" width="17" style="22" bestFit="1" customWidth="1"/>
    <col min="3" max="3" width="14" style="21" customWidth="1"/>
    <col min="4" max="4" width="15.88671875" style="23" customWidth="1"/>
    <col min="5" max="5" width="26.6640625" style="21" customWidth="1"/>
    <col min="6" max="16384" width="11.44140625" style="21"/>
  </cols>
  <sheetData>
    <row r="5" spans="1:7" customFormat="1" x14ac:dyDescent="0.25"/>
    <row r="11" spans="1:7" s="17" customFormat="1" ht="32.25" customHeight="1" x14ac:dyDescent="0.25">
      <c r="A11" s="14"/>
      <c r="B11" s="99" t="s">
        <v>5</v>
      </c>
      <c r="C11" s="100"/>
      <c r="D11" s="100"/>
      <c r="E11" s="100"/>
      <c r="F11" s="15"/>
      <c r="G11" s="16"/>
    </row>
    <row r="12" spans="1:7" s="19" customFormat="1" ht="25.5" customHeight="1" thickBot="1" x14ac:dyDescent="0.3">
      <c r="A12" s="18"/>
      <c r="B12" s="8">
        <v>6000000</v>
      </c>
      <c r="D12" s="20"/>
    </row>
    <row r="13" spans="1:7" ht="13.8" thickBot="1" x14ac:dyDescent="0.3"/>
    <row r="14" spans="1:7" s="27" customFormat="1" ht="27.6" thickTop="1" thickBot="1" x14ac:dyDescent="0.3">
      <c r="A14" s="24" t="s">
        <v>12</v>
      </c>
      <c r="B14" s="25" t="s">
        <v>0</v>
      </c>
      <c r="C14" s="24" t="s">
        <v>1</v>
      </c>
      <c r="D14" s="26" t="s">
        <v>2</v>
      </c>
      <c r="E14" s="24" t="s">
        <v>10</v>
      </c>
    </row>
    <row r="15" spans="1:7" s="28" customFormat="1" ht="24" customHeight="1" thickTop="1" thickBot="1" x14ac:dyDescent="0.3">
      <c r="A15" s="9" t="s">
        <v>11</v>
      </c>
      <c r="B15" s="10">
        <v>4500000</v>
      </c>
      <c r="C15" s="11">
        <f>+B12-B15</f>
        <v>1500000</v>
      </c>
      <c r="D15" s="12">
        <f>+C15/B12</f>
        <v>0.25</v>
      </c>
      <c r="E15" s="13" t="str">
        <f>IF(D15&gt;25/100,"Es Baja Temeraria","No es Baja Temeraria")</f>
        <v>No es Baja Temeraria</v>
      </c>
    </row>
    <row r="16" spans="1:7" ht="13.8" thickTop="1" x14ac:dyDescent="0.25"/>
  </sheetData>
  <sheetProtection password="CC71" sheet="1" objects="1" scenarios="1" formatCells="0"/>
  <mergeCells count="1">
    <mergeCell ref="B11:E11"/>
  </mergeCells>
  <phoneticPr fontId="0" type="noConversion"/>
  <conditionalFormatting sqref="E15">
    <cfRule type="cellIs" dxfId="15" priority="1" stopIfTrue="1" operator="equal">
      <formula>"Es Baja Temeraria"</formula>
    </cfRule>
    <cfRule type="cellIs" dxfId="14" priority="2" stopIfTrue="1" operator="equal">
      <formula>"No es Baja Temeraria"</formula>
    </cfRule>
  </conditionalFormatting>
  <printOptions horizontalCentered="1"/>
  <pageMargins left="0.75" right="0.75" top="1.0900000000000001" bottom="1" header="0" footer="0"/>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Button 5">
              <controlPr locked="0" defaultSize="0" autoFill="0" autoPict="0">
                <anchor moveWithCells="1">
                  <from>
                    <xdr:col>0</xdr:col>
                    <xdr:colOff>175260</xdr:colOff>
                    <xdr:row>0</xdr:row>
                    <xdr:rowOff>129540</xdr:rowOff>
                  </from>
                  <to>
                    <xdr:col>2</xdr:col>
                    <xdr:colOff>129540</xdr:colOff>
                    <xdr:row>6</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0:E20"/>
  <sheetViews>
    <sheetView showGridLines="0" zoomScaleNormal="100" zoomScaleSheetLayoutView="100" workbookViewId="0">
      <selection activeCell="B14" sqref="B14:B15"/>
    </sheetView>
  </sheetViews>
  <sheetFormatPr baseColWidth="10" defaultColWidth="11.44140625" defaultRowHeight="13.2" x14ac:dyDescent="0.25"/>
  <cols>
    <col min="1" max="1" width="38.5546875" style="21" customWidth="1"/>
    <col min="2" max="2" width="16.88671875" style="22" customWidth="1"/>
    <col min="3" max="3" width="14" style="21" bestFit="1" customWidth="1"/>
    <col min="4" max="4" width="13.44140625" style="23" customWidth="1"/>
    <col min="5" max="5" width="27" style="30" customWidth="1"/>
    <col min="6" max="16384" width="11.44140625" style="21"/>
  </cols>
  <sheetData>
    <row r="10" spans="1:5" s="17" customFormat="1" ht="32.25" customHeight="1" x14ac:dyDescent="0.3">
      <c r="A10" s="29"/>
      <c r="B10" s="99" t="s">
        <v>49</v>
      </c>
      <c r="C10" s="100"/>
      <c r="D10" s="100"/>
      <c r="E10" s="100"/>
    </row>
    <row r="11" spans="1:5" s="19" customFormat="1" ht="13.8" thickBot="1" x14ac:dyDescent="0.3">
      <c r="A11" s="18"/>
      <c r="B11" s="8">
        <v>162192.59</v>
      </c>
      <c r="D11" s="20"/>
    </row>
    <row r="12" spans="1:5" ht="30.75" customHeight="1" thickBot="1" x14ac:dyDescent="0.3"/>
    <row r="13" spans="1:5" s="27" customFormat="1" ht="49.5" customHeight="1" thickTop="1" thickBot="1" x14ac:dyDescent="0.3">
      <c r="A13" s="24" t="s">
        <v>16</v>
      </c>
      <c r="B13" s="25" t="s">
        <v>8</v>
      </c>
      <c r="C13" s="24" t="s">
        <v>4</v>
      </c>
      <c r="D13" s="31" t="s">
        <v>9</v>
      </c>
      <c r="E13" s="24" t="s">
        <v>3</v>
      </c>
    </row>
    <row r="14" spans="1:5" s="35" customFormat="1" ht="13.8" thickTop="1" x14ac:dyDescent="0.25">
      <c r="A14" s="46" t="s">
        <v>50</v>
      </c>
      <c r="B14" s="1">
        <v>119000</v>
      </c>
      <c r="C14" s="32">
        <f>+$B$11-B14</f>
        <v>43192.59</v>
      </c>
      <c r="D14" s="33">
        <f>+C14/$B$11</f>
        <v>0.26630433609821508</v>
      </c>
      <c r="E14" s="34" t="str">
        <f>IF(B14&lt;B15*0.8,"Es Baja Temeraria","No es Baja Temeraria")</f>
        <v>No es Baja Temeraria</v>
      </c>
    </row>
    <row r="15" spans="1:5" s="35" customFormat="1" x14ac:dyDescent="0.25">
      <c r="A15" s="47" t="s">
        <v>51</v>
      </c>
      <c r="B15" s="3">
        <v>119750</v>
      </c>
      <c r="C15" s="36">
        <f>+$B$11-B15</f>
        <v>42442.59</v>
      </c>
      <c r="D15" s="37">
        <f>+C15/$B$11</f>
        <v>0.26168020376269963</v>
      </c>
      <c r="E15" s="38" t="str">
        <f>IF(B15&lt;B14*0.8,"Es Baja Temeraria","No es Baja Temeraria")</f>
        <v>No es Baja Temeraria</v>
      </c>
    </row>
    <row r="16" spans="1:5" ht="6" customHeight="1" x14ac:dyDescent="0.25">
      <c r="A16" s="39"/>
      <c r="B16" s="40"/>
      <c r="C16" s="40"/>
      <c r="D16" s="41"/>
      <c r="E16" s="42"/>
    </row>
    <row r="17" spans="1:5" ht="6.75" customHeight="1" thickBot="1" x14ac:dyDescent="0.3">
      <c r="A17" s="101"/>
      <c r="B17" s="101"/>
      <c r="C17" s="101"/>
      <c r="D17" s="43"/>
      <c r="E17" s="44"/>
    </row>
    <row r="18" spans="1:5" ht="13.8" thickTop="1" x14ac:dyDescent="0.25">
      <c r="B18" s="23"/>
    </row>
    <row r="20" spans="1:5" x14ac:dyDescent="0.25">
      <c r="A20" s="45" t="s">
        <v>34</v>
      </c>
    </row>
  </sheetData>
  <sheetProtection password="C7A9" sheet="1" objects="1" scenarios="1" formatCells="0" sort="0"/>
  <mergeCells count="2">
    <mergeCell ref="A17:C17"/>
    <mergeCell ref="B10:E10"/>
  </mergeCells>
  <phoneticPr fontId="0" type="noConversion"/>
  <conditionalFormatting sqref="E14:E15">
    <cfRule type="cellIs" dxfId="13" priority="1" stopIfTrue="1" operator="equal">
      <formula>"No es Baja Temeraria"</formula>
    </cfRule>
    <cfRule type="cellIs" dxfId="12" priority="2" stopIfTrue="1" operator="equal">
      <formula>"Es Baja Temeraria"</formula>
    </cfRule>
  </conditionalFormatting>
  <pageMargins left="0.48" right="0.75" top="0.33" bottom="1" header="0" footer="0"/>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Dos">
                <anchor moveWithCells="1" sizeWithCells="1">
                  <from>
                    <xdr:col>0</xdr:col>
                    <xdr:colOff>7620</xdr:colOff>
                    <xdr:row>12</xdr:row>
                    <xdr:rowOff>38100</xdr:rowOff>
                  </from>
                  <to>
                    <xdr:col>0</xdr:col>
                    <xdr:colOff>2590800</xdr:colOff>
                    <xdr:row>12</xdr:row>
                    <xdr:rowOff>601980</xdr:rowOff>
                  </to>
                </anchor>
              </controlPr>
            </control>
          </mc:Choice>
        </mc:AlternateContent>
        <mc:AlternateContent xmlns:mc="http://schemas.openxmlformats.org/markup-compatibility/2006">
          <mc:Choice Requires="x14">
            <control shapeId="3074" r:id="rId5" name="Button 2">
              <controlPr defaultSize="0" print="0" autoFill="0" autoPict="0" macro="[0]!Dos">
                <anchor moveWithCells="1" sizeWithCells="1">
                  <from>
                    <xdr:col>0</xdr:col>
                    <xdr:colOff>7620</xdr:colOff>
                    <xdr:row>12</xdr:row>
                    <xdr:rowOff>38100</xdr:rowOff>
                  </from>
                  <to>
                    <xdr:col>0</xdr:col>
                    <xdr:colOff>2644140</xdr:colOff>
                    <xdr:row>12</xdr:row>
                    <xdr:rowOff>601980</xdr:rowOff>
                  </to>
                </anchor>
              </controlPr>
            </control>
          </mc:Choice>
        </mc:AlternateContent>
        <mc:AlternateContent xmlns:mc="http://schemas.openxmlformats.org/markup-compatibility/2006">
          <mc:Choice Requires="x14">
            <control shapeId="3078" r:id="rId6" name="Button 6">
              <controlPr locked="0" defaultSize="0" autoFill="0" autoPict="0">
                <anchor moveWithCells="1">
                  <from>
                    <xdr:col>0</xdr:col>
                    <xdr:colOff>0</xdr:colOff>
                    <xdr:row>1</xdr:row>
                    <xdr:rowOff>7620</xdr:rowOff>
                  </from>
                  <to>
                    <xdr:col>1</xdr:col>
                    <xdr:colOff>982980</xdr:colOff>
                    <xdr:row>4</xdr:row>
                    <xdr:rowOff>129540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1:G24"/>
  <sheetViews>
    <sheetView showGridLines="0" zoomScaleNormal="100" zoomScaleSheetLayoutView="75" workbookViewId="0">
      <selection activeCell="D15" sqref="D15"/>
    </sheetView>
  </sheetViews>
  <sheetFormatPr baseColWidth="10" defaultColWidth="11.44140625" defaultRowHeight="13.2" x14ac:dyDescent="0.25"/>
  <cols>
    <col min="1" max="1" width="38.33203125" style="21" customWidth="1"/>
    <col min="2" max="2" width="17.109375" style="22" customWidth="1"/>
    <col min="3" max="3" width="16.33203125" style="21" bestFit="1" customWidth="1"/>
    <col min="4" max="4" width="13.44140625" style="23" customWidth="1"/>
    <col min="5" max="5" width="14.6640625" style="23" bestFit="1" customWidth="1"/>
    <col min="6" max="6" width="24" style="30" customWidth="1"/>
    <col min="7" max="7" width="33.6640625" style="30" customWidth="1"/>
    <col min="8" max="16384" width="11.44140625" style="21"/>
  </cols>
  <sheetData>
    <row r="11" spans="1:7" s="17" customFormat="1" ht="24" customHeight="1" x14ac:dyDescent="0.3">
      <c r="A11" s="29"/>
      <c r="B11" s="99"/>
      <c r="C11" s="100"/>
      <c r="D11" s="100"/>
      <c r="E11" s="100"/>
      <c r="F11" s="103"/>
      <c r="G11" s="103"/>
    </row>
    <row r="12" spans="1:7" s="19" customFormat="1" ht="13.8" thickBot="1" x14ac:dyDescent="0.3">
      <c r="A12" s="18"/>
      <c r="B12" s="8">
        <v>405500</v>
      </c>
      <c r="D12" s="20"/>
      <c r="F12" s="48"/>
      <c r="G12" s="48"/>
    </row>
    <row r="13" spans="1:7" ht="13.8" thickBot="1" x14ac:dyDescent="0.3"/>
    <row r="14" spans="1:7" s="27" customFormat="1" ht="68.25" customHeight="1" thickTop="1" thickBot="1" x14ac:dyDescent="0.3">
      <c r="A14" s="24" t="s">
        <v>16</v>
      </c>
      <c r="B14" s="25" t="s">
        <v>8</v>
      </c>
      <c r="C14" s="24" t="s">
        <v>4</v>
      </c>
      <c r="D14" s="62" t="s">
        <v>9</v>
      </c>
      <c r="E14" s="26" t="s">
        <v>20</v>
      </c>
      <c r="F14" s="24" t="s">
        <v>17</v>
      </c>
      <c r="G14" s="24" t="s">
        <v>18</v>
      </c>
    </row>
    <row r="15" spans="1:7" s="35" customFormat="1" ht="13.8" thickTop="1" x14ac:dyDescent="0.25">
      <c r="A15" s="87" t="s">
        <v>48</v>
      </c>
      <c r="B15" s="1">
        <v>288347.93</v>
      </c>
      <c r="C15" s="32">
        <f>+$B$12-B15</f>
        <v>117152.07</v>
      </c>
      <c r="D15" s="33">
        <f>+C15/$B$12</f>
        <v>0.28890769420468559</v>
      </c>
      <c r="E15" s="81" t="str">
        <f>IF(B15&gt;$B$18*1.1,"No se incluye","Se incluye")</f>
        <v>Se incluye</v>
      </c>
      <c r="F15" s="34" t="str">
        <f>IF(B15&lt;$E$19,"Es Baja Temeraria","No es Baja Temeraria")</f>
        <v>No es Baja Temeraria</v>
      </c>
      <c r="G15" s="38" t="str">
        <f>IF(D15&gt;25%,"Es Baja Desproporcionada","No es Baja Desproporcionada")</f>
        <v>Es Baja Desproporcionada</v>
      </c>
    </row>
    <row r="16" spans="1:7" s="35" customFormat="1" x14ac:dyDescent="0.25">
      <c r="A16" s="2" t="s">
        <v>47</v>
      </c>
      <c r="B16" s="3">
        <v>305427.24</v>
      </c>
      <c r="C16" s="36">
        <f>+$B$12-B16</f>
        <v>100072.76000000001</v>
      </c>
      <c r="D16" s="37">
        <f>+C16/$B$12</f>
        <v>0.24678855733662147</v>
      </c>
      <c r="E16" s="81" t="str">
        <f>IF(B16&gt;$B$18*1.1,"No se incluye","Se incluye")</f>
        <v>Se incluye</v>
      </c>
      <c r="F16" s="38" t="str">
        <f>IF(B16&lt;$E$19,"Es Baja Temeraria","No es Baja Temeraria")</f>
        <v>No es Baja Temeraria</v>
      </c>
      <c r="G16" s="38" t="str">
        <f>IF(D16&gt;25%,"Es Baja Desproporcionada","No es Baja Desproporcionada")</f>
        <v>No es Baja Desproporcionada</v>
      </c>
    </row>
    <row r="17" spans="1:7" s="35" customFormat="1" x14ac:dyDescent="0.25">
      <c r="A17" s="88" t="s">
        <v>46</v>
      </c>
      <c r="B17" s="4">
        <v>403308.13</v>
      </c>
      <c r="C17" s="50">
        <f>+$B$12-B17</f>
        <v>2191.8699999999953</v>
      </c>
      <c r="D17" s="51">
        <f>+C17/$B$12</f>
        <v>5.4053514180024548E-3</v>
      </c>
      <c r="E17" s="52" t="str">
        <f>IF(B17&gt;$B$18*1.1,"No se incluye","Se incluye")</f>
        <v>No se incluye</v>
      </c>
      <c r="F17" s="53" t="str">
        <f>IF(B17&lt;$E$19,"Es Baja Temeraria","No es Baja Temeraria")</f>
        <v>No es Baja Temeraria</v>
      </c>
      <c r="G17" s="53" t="str">
        <f>IF(D17&gt;25%,"Es Baja Desproporcionada","No es Baja Desproporcionada")</f>
        <v>No es Baja Desproporcionada</v>
      </c>
    </row>
    <row r="18" spans="1:7" s="19" customFormat="1" ht="26.4" x14ac:dyDescent="0.25">
      <c r="A18" s="54" t="s">
        <v>35</v>
      </c>
      <c r="B18" s="55">
        <f>AVERAGE(B15:B17)</f>
        <v>332361.09999999998</v>
      </c>
      <c r="C18" s="55">
        <f>AVERAGE(C15:C17)</f>
        <v>73138.900000000009</v>
      </c>
      <c r="D18" s="56">
        <f>AVERAGE(D15:D17)</f>
        <v>0.18036720098643652</v>
      </c>
      <c r="E18" s="57">
        <f>SUMIF(E15:E17,"Se incluye",B15:B17)/COUNTIF(E15:E17,"Se incluye")</f>
        <v>296887.58499999996</v>
      </c>
      <c r="F18" s="58"/>
      <c r="G18" s="58"/>
    </row>
    <row r="19" spans="1:7" s="19" customFormat="1" ht="17.25" customHeight="1" thickBot="1" x14ac:dyDescent="0.3">
      <c r="A19" s="102" t="s">
        <v>7</v>
      </c>
      <c r="B19" s="102"/>
      <c r="C19" s="102"/>
      <c r="D19" s="59">
        <f>1-E19/B12</f>
        <v>0.34106331319358829</v>
      </c>
      <c r="E19" s="60">
        <f>+E18*0.9</f>
        <v>267198.82649999997</v>
      </c>
      <c r="F19" s="61"/>
      <c r="G19" s="61"/>
    </row>
    <row r="20" spans="1:7" ht="13.8" thickTop="1" x14ac:dyDescent="0.25">
      <c r="B20" s="23"/>
    </row>
    <row r="23" spans="1:7" x14ac:dyDescent="0.25">
      <c r="A23" s="45" t="s">
        <v>13</v>
      </c>
    </row>
    <row r="24" spans="1:7" x14ac:dyDescent="0.25">
      <c r="F24" s="63"/>
    </row>
  </sheetData>
  <sheetProtection formatCells="0" sort="0"/>
  <sortState ref="A15:B17">
    <sortCondition ref="B5"/>
  </sortState>
  <mergeCells count="2">
    <mergeCell ref="A19:C19"/>
    <mergeCell ref="B11:G11"/>
  </mergeCells>
  <phoneticPr fontId="0" type="noConversion"/>
  <conditionalFormatting sqref="F15:F17">
    <cfRule type="cellIs" dxfId="11" priority="1" stopIfTrue="1" operator="equal">
      <formula>"No es Baja Temeraria"</formula>
    </cfRule>
    <cfRule type="cellIs" dxfId="10" priority="2" stopIfTrue="1" operator="equal">
      <formula>"Es Baja Temeraria"</formula>
    </cfRule>
  </conditionalFormatting>
  <conditionalFormatting sqref="G15:G17">
    <cfRule type="cellIs" dxfId="9" priority="3" stopIfTrue="1" operator="equal">
      <formula>"Es Baja Desproporcionada"</formula>
    </cfRule>
    <cfRule type="cellIs" dxfId="8" priority="4" stopIfTrue="1" operator="equal">
      <formula>"No es Baja Desproporcionada"</formula>
    </cfRule>
  </conditionalFormatting>
  <conditionalFormatting sqref="E15:E17">
    <cfRule type="cellIs" dxfId="7" priority="5" stopIfTrue="1" operator="equal">
      <formula>"Se incluye"</formula>
    </cfRule>
    <cfRule type="cellIs" dxfId="6" priority="6" stopIfTrue="1" operator="equal">
      <formula>"No se incluye"</formula>
    </cfRule>
  </conditionalFormatting>
  <pageMargins left="0.48" right="0.75" top="0.7" bottom="1" header="0" footer="0"/>
  <pageSetup paperSize="9" scale="8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ThisWorkbook.Tres">
                <anchor moveWithCells="1" sizeWithCells="1">
                  <from>
                    <xdr:col>0</xdr:col>
                    <xdr:colOff>22860</xdr:colOff>
                    <xdr:row>13</xdr:row>
                    <xdr:rowOff>121920</xdr:rowOff>
                  </from>
                  <to>
                    <xdr:col>1</xdr:col>
                    <xdr:colOff>7620</xdr:colOff>
                    <xdr:row>13</xdr:row>
                    <xdr:rowOff>678180</xdr:rowOff>
                  </to>
                </anchor>
              </controlPr>
            </control>
          </mc:Choice>
        </mc:AlternateContent>
        <mc:AlternateContent xmlns:mc="http://schemas.openxmlformats.org/markup-compatibility/2006">
          <mc:Choice Requires="x14">
            <control shapeId="2054" r:id="rId5" name="Button 6">
              <controlPr locked="0" defaultSize="0" autoFill="0" autoPict="0">
                <anchor moveWithCells="1">
                  <from>
                    <xdr:col>0</xdr:col>
                    <xdr:colOff>38100</xdr:colOff>
                    <xdr:row>0</xdr:row>
                    <xdr:rowOff>91440</xdr:rowOff>
                  </from>
                  <to>
                    <xdr:col>4</xdr:col>
                    <xdr:colOff>624840</xdr:colOff>
                    <xdr:row>4</xdr:row>
                    <xdr:rowOff>7620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7:G38"/>
  <sheetViews>
    <sheetView showGridLines="0" tabSelected="1" zoomScale="90" zoomScaleNormal="90" zoomScaleSheetLayoutView="75" workbookViewId="0">
      <selection activeCell="B17" sqref="B17"/>
    </sheetView>
  </sheetViews>
  <sheetFormatPr baseColWidth="10" defaultColWidth="11.44140625" defaultRowHeight="13.2" x14ac:dyDescent="0.25"/>
  <cols>
    <col min="1" max="1" width="39.5546875" style="21" customWidth="1"/>
    <col min="2" max="2" width="14.6640625" style="22" bestFit="1" customWidth="1"/>
    <col min="3" max="3" width="16.44140625" style="21" customWidth="1"/>
    <col min="4" max="4" width="13.44140625" style="23" customWidth="1"/>
    <col min="5" max="5" width="16.44140625" style="64" customWidth="1"/>
    <col min="6" max="6" width="21.44140625" style="21" customWidth="1"/>
    <col min="7" max="7" width="22.109375" style="21" customWidth="1"/>
    <col min="8" max="16384" width="11.44140625" style="21"/>
  </cols>
  <sheetData>
    <row r="7" spans="1:7" ht="6.75" customHeight="1" x14ac:dyDescent="0.25"/>
    <row r="8" spans="1:7" ht="6.75" customHeight="1" x14ac:dyDescent="0.25"/>
    <row r="9" spans="1:7" ht="8.25" customHeight="1" x14ac:dyDescent="0.25"/>
    <row r="10" spans="1:7" ht="5.25" customHeight="1" x14ac:dyDescent="0.25"/>
    <row r="11" spans="1:7" s="19" customFormat="1" ht="29.25" customHeight="1" x14ac:dyDescent="0.3">
      <c r="A11" s="29"/>
      <c r="B11" s="99" t="s">
        <v>55</v>
      </c>
      <c r="C11" s="100"/>
      <c r="D11" s="100"/>
      <c r="E11" s="100"/>
      <c r="F11" s="100"/>
      <c r="G11" s="100"/>
    </row>
    <row r="12" spans="1:7" s="19" customFormat="1" ht="13.8" thickBot="1" x14ac:dyDescent="0.3">
      <c r="A12" s="18"/>
      <c r="B12" s="8">
        <v>0</v>
      </c>
      <c r="D12" s="20"/>
      <c r="F12" s="48"/>
      <c r="G12" s="48"/>
    </row>
    <row r="13" spans="1:7" ht="13.8" thickBot="1" x14ac:dyDescent="0.3"/>
    <row r="14" spans="1:7" s="27" customFormat="1" ht="49.5" customHeight="1" thickTop="1" thickBot="1" x14ac:dyDescent="0.3">
      <c r="A14" s="73" t="s">
        <v>16</v>
      </c>
      <c r="B14" s="25" t="s">
        <v>8</v>
      </c>
      <c r="C14" s="24" t="s">
        <v>4</v>
      </c>
      <c r="D14" s="31" t="s">
        <v>9</v>
      </c>
      <c r="E14" s="26" t="s">
        <v>6</v>
      </c>
      <c r="F14" s="24" t="s">
        <v>3</v>
      </c>
      <c r="G14" s="24" t="s">
        <v>54</v>
      </c>
    </row>
    <row r="15" spans="1:7" s="35" customFormat="1" ht="13.8" thickTop="1" x14ac:dyDescent="0.25">
      <c r="A15" s="112" t="s">
        <v>56</v>
      </c>
      <c r="B15" s="110">
        <v>0</v>
      </c>
      <c r="C15" s="32" t="str">
        <f>IF(B15&gt;0,$B$12-B15,"")</f>
        <v/>
      </c>
      <c r="D15" s="65" t="str">
        <f>IF(B15&gt;0,C15/$B$12,"")</f>
        <v/>
      </c>
      <c r="E15" s="49" t="str">
        <f>IF(B15&gt;0,(IF(B15&gt;$B$32*1.1,"No se incluye","Se incluye")),"")</f>
        <v/>
      </c>
      <c r="F15" s="66" t="e">
        <f>IF(B15&lt;$E$33,"Es Baja Temeraria","No es Baja Temeraria")</f>
        <v>#DIV/0!</v>
      </c>
      <c r="G15" s="68" t="str">
        <f>IF(B15&gt;0,IF($F$38&lt;3,IF(B15&lt;$E$38,"Es Baja Temeraria","No es Baja Temeraria"),""),"")</f>
        <v/>
      </c>
    </row>
    <row r="16" spans="1:7" s="35" customFormat="1" x14ac:dyDescent="0.25">
      <c r="A16" s="113" t="s">
        <v>57</v>
      </c>
      <c r="B16" s="111">
        <v>0</v>
      </c>
      <c r="C16" s="36" t="str">
        <f>IF(B16&gt;0,$B$12-B16,"")</f>
        <v/>
      </c>
      <c r="D16" s="67" t="str">
        <f>IF(B16&gt;0,C16/$B$12,"")</f>
        <v/>
      </c>
      <c r="E16" s="49" t="str">
        <f>IF(B16&gt;0,(IF(B16&gt;$B$32*1.1,"No se incluye","Se incluye")),"")</f>
        <v/>
      </c>
      <c r="F16" s="68" t="str">
        <f>IF(B16&gt;0,(IF(B16&lt;$E$33,"Es Baja Temeraria","No es Baja Temeraria")),"")</f>
        <v/>
      </c>
      <c r="G16" s="68" t="str">
        <f t="shared" ref="G16:G31" si="0">IF(B16&gt;0,IF($F$38&lt;3,IF(B16&lt;$E$38,"Es Baja Temeraria","No es Baja Temeraria"),""),"")</f>
        <v/>
      </c>
    </row>
    <row r="17" spans="1:7" s="35" customFormat="1" x14ac:dyDescent="0.25">
      <c r="A17" s="113" t="s">
        <v>58</v>
      </c>
      <c r="B17" s="111">
        <v>0</v>
      </c>
      <c r="C17" s="36" t="str">
        <f>IF(B17&gt;0,$B$12-B17,"")</f>
        <v/>
      </c>
      <c r="D17" s="67" t="str">
        <f>IF(B17&gt;0,C17/$B$12,"")</f>
        <v/>
      </c>
      <c r="E17" s="49" t="str">
        <f>IF(B17&gt;0,(IF(B17&gt;$B$32*1.1,"No se incluye","Se incluye")),"")</f>
        <v/>
      </c>
      <c r="F17" s="68" t="e">
        <f>IF(B17&lt;$E$33,"Es Baja Temeraria","No es Baja Temeraria")</f>
        <v>#DIV/0!</v>
      </c>
      <c r="G17" s="68" t="str">
        <f t="shared" si="0"/>
        <v/>
      </c>
    </row>
    <row r="18" spans="1:7" s="35" customFormat="1" x14ac:dyDescent="0.25">
      <c r="A18" s="113" t="s">
        <v>59</v>
      </c>
      <c r="B18" s="111">
        <v>0</v>
      </c>
      <c r="C18" s="36" t="str">
        <f>IF(B18&gt;0,$B$12-B18,"")</f>
        <v/>
      </c>
      <c r="D18" s="67" t="str">
        <f>IF(B18&gt;0,C18/$B$12,"")</f>
        <v/>
      </c>
      <c r="E18" s="49" t="str">
        <f>IF(B18&gt;0,(IF(B18&gt;$B$32*1.1,"No se incluye","Se incluye")),"")</f>
        <v/>
      </c>
      <c r="F18" s="68" t="e">
        <f>IF(B18&lt;$E$33,"Es Baja Temeraria","No es Baja Temeraria")</f>
        <v>#DIV/0!</v>
      </c>
      <c r="G18" s="68" t="str">
        <f t="shared" si="0"/>
        <v/>
      </c>
    </row>
    <row r="19" spans="1:7" s="35" customFormat="1" x14ac:dyDescent="0.25">
      <c r="A19" s="82"/>
      <c r="B19" s="84"/>
      <c r="C19" s="85" t="str">
        <f t="shared" ref="C19:C31" si="1">IF(B19&gt;0,$B$12-B19,"")</f>
        <v/>
      </c>
      <c r="D19" s="86" t="str">
        <f t="shared" ref="D19:D31" si="2">IF(B19&gt;0,C19/$B$12,"")</f>
        <v/>
      </c>
      <c r="E19" s="49" t="str">
        <f t="shared" ref="E19:E31" si="3">IF(B19&gt;0,(IF(B19&gt;$B$32*1.1,"No se incluye","Se incluye")),"")</f>
        <v/>
      </c>
      <c r="F19" s="68" t="str">
        <f t="shared" ref="F19:F31" si="4">IF(B19&gt;0,(IF(B19&lt;$E$33,"Es Baja Temeraria","No es Baja Temeraria")),"")</f>
        <v/>
      </c>
      <c r="G19" s="68" t="str">
        <f t="shared" si="0"/>
        <v/>
      </c>
    </row>
    <row r="20" spans="1:7" s="35" customFormat="1" x14ac:dyDescent="0.25">
      <c r="A20" s="47"/>
      <c r="B20" s="84"/>
      <c r="C20" s="85" t="str">
        <f t="shared" si="1"/>
        <v/>
      </c>
      <c r="D20" s="86" t="str">
        <f t="shared" si="2"/>
        <v/>
      </c>
      <c r="E20" s="49" t="str">
        <f t="shared" si="3"/>
        <v/>
      </c>
      <c r="F20" s="68" t="str">
        <f t="shared" si="4"/>
        <v/>
      </c>
      <c r="G20" s="68" t="str">
        <f t="shared" si="0"/>
        <v/>
      </c>
    </row>
    <row r="21" spans="1:7" s="35" customFormat="1" x14ac:dyDescent="0.25">
      <c r="A21" s="82"/>
      <c r="B21" s="84"/>
      <c r="C21" s="85" t="str">
        <f t="shared" si="1"/>
        <v/>
      </c>
      <c r="D21" s="86" t="str">
        <f t="shared" si="2"/>
        <v/>
      </c>
      <c r="E21" s="49" t="str">
        <f t="shared" si="3"/>
        <v/>
      </c>
      <c r="F21" s="68" t="str">
        <f t="shared" si="4"/>
        <v/>
      </c>
      <c r="G21" s="68" t="str">
        <f t="shared" si="0"/>
        <v/>
      </c>
    </row>
    <row r="22" spans="1:7" hidden="1" x14ac:dyDescent="0.25">
      <c r="A22" s="82"/>
      <c r="B22" s="84"/>
      <c r="C22" s="85" t="str">
        <f t="shared" si="1"/>
        <v/>
      </c>
      <c r="D22" s="86" t="str">
        <f t="shared" si="2"/>
        <v/>
      </c>
      <c r="E22" s="49" t="str">
        <f t="shared" si="3"/>
        <v/>
      </c>
      <c r="F22" s="68" t="str">
        <f t="shared" si="4"/>
        <v/>
      </c>
      <c r="G22" s="68" t="str">
        <f t="shared" si="0"/>
        <v/>
      </c>
    </row>
    <row r="23" spans="1:7" hidden="1" x14ac:dyDescent="0.25">
      <c r="A23" s="83"/>
      <c r="B23" s="84"/>
      <c r="C23" s="85" t="str">
        <f t="shared" si="1"/>
        <v/>
      </c>
      <c r="D23" s="86" t="str">
        <f t="shared" si="2"/>
        <v/>
      </c>
      <c r="E23" s="49" t="str">
        <f t="shared" si="3"/>
        <v/>
      </c>
      <c r="F23" s="68" t="str">
        <f t="shared" si="4"/>
        <v/>
      </c>
      <c r="G23" s="68" t="str">
        <f t="shared" si="0"/>
        <v/>
      </c>
    </row>
    <row r="24" spans="1:7" hidden="1" x14ac:dyDescent="0.25">
      <c r="A24" s="82"/>
      <c r="B24" s="84"/>
      <c r="C24" s="85" t="str">
        <f t="shared" si="1"/>
        <v/>
      </c>
      <c r="D24" s="86" t="str">
        <f t="shared" si="2"/>
        <v/>
      </c>
      <c r="E24" s="49" t="str">
        <f t="shared" si="3"/>
        <v/>
      </c>
      <c r="F24" s="68" t="str">
        <f t="shared" si="4"/>
        <v/>
      </c>
      <c r="G24" s="68" t="str">
        <f t="shared" si="0"/>
        <v/>
      </c>
    </row>
    <row r="25" spans="1:7" hidden="1" x14ac:dyDescent="0.25">
      <c r="A25" s="2"/>
      <c r="B25" s="84"/>
      <c r="C25" s="85" t="str">
        <f t="shared" si="1"/>
        <v/>
      </c>
      <c r="D25" s="86" t="str">
        <f t="shared" si="2"/>
        <v/>
      </c>
      <c r="E25" s="49" t="str">
        <f t="shared" si="3"/>
        <v/>
      </c>
      <c r="F25" s="68" t="str">
        <f t="shared" si="4"/>
        <v/>
      </c>
      <c r="G25" s="68" t="str">
        <f t="shared" si="0"/>
        <v/>
      </c>
    </row>
    <row r="26" spans="1:7" x14ac:dyDescent="0.25">
      <c r="A26" s="2"/>
      <c r="B26" s="84"/>
      <c r="C26" s="85" t="str">
        <f t="shared" si="1"/>
        <v/>
      </c>
      <c r="D26" s="86" t="str">
        <f t="shared" si="2"/>
        <v/>
      </c>
      <c r="E26" s="49" t="str">
        <f t="shared" si="3"/>
        <v/>
      </c>
      <c r="F26" s="68" t="str">
        <f t="shared" si="4"/>
        <v/>
      </c>
      <c r="G26" s="68" t="str">
        <f t="shared" si="0"/>
        <v/>
      </c>
    </row>
    <row r="27" spans="1:7" x14ac:dyDescent="0.25">
      <c r="A27" s="2"/>
      <c r="B27" s="84"/>
      <c r="C27" s="85" t="str">
        <f t="shared" si="1"/>
        <v/>
      </c>
      <c r="D27" s="86" t="str">
        <f t="shared" si="2"/>
        <v/>
      </c>
      <c r="E27" s="49" t="str">
        <f t="shared" si="3"/>
        <v/>
      </c>
      <c r="F27" s="68" t="str">
        <f t="shared" si="4"/>
        <v/>
      </c>
      <c r="G27" s="68" t="str">
        <f t="shared" si="0"/>
        <v/>
      </c>
    </row>
    <row r="28" spans="1:7" x14ac:dyDescent="0.25">
      <c r="A28" s="2"/>
      <c r="B28" s="84"/>
      <c r="C28" s="85" t="str">
        <f t="shared" si="1"/>
        <v/>
      </c>
      <c r="D28" s="86" t="str">
        <f t="shared" si="2"/>
        <v/>
      </c>
      <c r="E28" s="49" t="str">
        <f t="shared" si="3"/>
        <v/>
      </c>
      <c r="F28" s="68" t="str">
        <f t="shared" si="4"/>
        <v/>
      </c>
      <c r="G28" s="68" t="str">
        <f t="shared" si="0"/>
        <v/>
      </c>
    </row>
    <row r="29" spans="1:7" x14ac:dyDescent="0.25">
      <c r="A29" s="2"/>
      <c r="B29" s="84"/>
      <c r="C29" s="85" t="str">
        <f t="shared" si="1"/>
        <v/>
      </c>
      <c r="D29" s="86" t="str">
        <f t="shared" si="2"/>
        <v/>
      </c>
      <c r="E29" s="49" t="str">
        <f t="shared" si="3"/>
        <v/>
      </c>
      <c r="F29" s="68" t="str">
        <f t="shared" si="4"/>
        <v/>
      </c>
      <c r="G29" s="68" t="str">
        <f t="shared" si="0"/>
        <v/>
      </c>
    </row>
    <row r="30" spans="1:7" x14ac:dyDescent="0.25">
      <c r="A30" s="2"/>
      <c r="B30" s="84"/>
      <c r="C30" s="85" t="str">
        <f t="shared" si="1"/>
        <v/>
      </c>
      <c r="D30" s="86" t="str">
        <f t="shared" si="2"/>
        <v/>
      </c>
      <c r="E30" s="49" t="str">
        <f t="shared" si="3"/>
        <v/>
      </c>
      <c r="F30" s="68" t="str">
        <f t="shared" si="4"/>
        <v/>
      </c>
      <c r="G30" s="68" t="str">
        <f t="shared" si="0"/>
        <v/>
      </c>
    </row>
    <row r="31" spans="1:7" x14ac:dyDescent="0.25">
      <c r="A31" s="2"/>
      <c r="B31" s="84"/>
      <c r="C31" s="85" t="str">
        <f t="shared" si="1"/>
        <v/>
      </c>
      <c r="D31" s="86" t="str">
        <f t="shared" si="2"/>
        <v/>
      </c>
      <c r="E31" s="49" t="str">
        <f t="shared" si="3"/>
        <v/>
      </c>
      <c r="F31" s="68" t="str">
        <f t="shared" si="4"/>
        <v/>
      </c>
      <c r="G31" s="68" t="str">
        <f t="shared" si="0"/>
        <v/>
      </c>
    </row>
    <row r="32" spans="1:7" s="19" customFormat="1" ht="18" customHeight="1" x14ac:dyDescent="0.25">
      <c r="A32" s="74" t="s">
        <v>14</v>
      </c>
      <c r="B32" s="75">
        <f>AVERAGE(B15:B31)</f>
        <v>0</v>
      </c>
      <c r="C32" s="75" t="e">
        <f>AVERAGE(C15:C31)</f>
        <v>#DIV/0!</v>
      </c>
      <c r="D32" s="80" t="e">
        <f>SUMIF(E15:E31,"Se incluye",D15:D31)/COUNTIF(E15:E31,"Se incluye")</f>
        <v>#DIV/0!</v>
      </c>
      <c r="E32" s="76" t="e">
        <f>SUMIF(E15:E31,"Se incluye",B15:B31)/COUNTIF(E15:E31,"Se incluye")</f>
        <v>#DIV/0!</v>
      </c>
      <c r="F32" s="69" t="s">
        <v>15</v>
      </c>
    </row>
    <row r="33" spans="1:6" s="17" customFormat="1" ht="56.25" customHeight="1" thickBot="1" x14ac:dyDescent="0.3">
      <c r="A33" s="104" t="s">
        <v>43</v>
      </c>
      <c r="B33" s="105"/>
      <c r="C33" s="105"/>
      <c r="D33" s="78" t="e">
        <f>1-E33/B12</f>
        <v>#DIV/0!</v>
      </c>
      <c r="E33" s="79" t="e">
        <f>+E32*0.9</f>
        <v>#DIV/0!</v>
      </c>
      <c r="F33" s="77"/>
    </row>
    <row r="34" spans="1:6" ht="13.8" thickTop="1" x14ac:dyDescent="0.25">
      <c r="E34" s="63"/>
    </row>
    <row r="36" spans="1:6" ht="13.8" thickBot="1" x14ac:dyDescent="0.3">
      <c r="A36" s="45" t="s">
        <v>45</v>
      </c>
    </row>
    <row r="37" spans="1:6" x14ac:dyDescent="0.25">
      <c r="A37" s="97" t="s">
        <v>19</v>
      </c>
      <c r="B37" s="89"/>
      <c r="C37" s="90"/>
      <c r="D37" s="91"/>
      <c r="E37" s="92"/>
      <c r="F37" s="93"/>
    </row>
    <row r="38" spans="1:6" ht="13.8" thickBot="1" x14ac:dyDescent="0.3">
      <c r="A38" s="94" t="s">
        <v>52</v>
      </c>
      <c r="B38" s="95">
        <f>AVERAGE(B15:B17)</f>
        <v>0</v>
      </c>
      <c r="C38" s="106" t="s">
        <v>53</v>
      </c>
      <c r="D38" s="107"/>
      <c r="E38" s="95">
        <f>+B38*0.9</f>
        <v>0</v>
      </c>
      <c r="F38" s="96">
        <f>COUNTIF(E15:E31,"Se incluye")</f>
        <v>0</v>
      </c>
    </row>
  </sheetData>
  <sheetProtection sheet="1" objects="1" scenarios="1" formatCells="0" insertRows="0" deleteRows="0" sort="0"/>
  <sortState ref="A15:B31">
    <sortCondition ref="B5"/>
  </sortState>
  <mergeCells count="3">
    <mergeCell ref="A33:C33"/>
    <mergeCell ref="B11:G11"/>
    <mergeCell ref="C38:D38"/>
  </mergeCells>
  <phoneticPr fontId="0" type="noConversion"/>
  <conditionalFormatting sqref="F15:F31">
    <cfRule type="cellIs" dxfId="5" priority="3" stopIfTrue="1" operator="equal">
      <formula>"No es Baja Temeraria"</formula>
    </cfRule>
    <cfRule type="cellIs" dxfId="4" priority="4" stopIfTrue="1" operator="equal">
      <formula>"Es Baja Temeraria"</formula>
    </cfRule>
  </conditionalFormatting>
  <conditionalFormatting sqref="E15:E31">
    <cfRule type="cellIs" dxfId="3" priority="5" stopIfTrue="1" operator="equal">
      <formula>"Se incluye"</formula>
    </cfRule>
    <cfRule type="cellIs" dxfId="2" priority="6" stopIfTrue="1" operator="equal">
      <formula>"No se incluye"</formula>
    </cfRule>
  </conditionalFormatting>
  <conditionalFormatting sqref="G15:G31">
    <cfRule type="cellIs" dxfId="1" priority="1" stopIfTrue="1" operator="equal">
      <formula>"No es Baja Temeraria"</formula>
    </cfRule>
    <cfRule type="cellIs" dxfId="0" priority="2" stopIfTrue="1" operator="equal">
      <formula>"Es Baja Temeraria"</formula>
    </cfRule>
  </conditionalFormatting>
  <pageMargins left="0.61" right="0.75" top="0.42" bottom="1" header="0" footer="0"/>
  <pageSetup paperSize="9" scale="87"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locked="0" defaultSize="0" print="0" autoFill="0" autoPict="0" macro="[0]!ThisWorkbook.Masdecuatro">
                <anchor moveWithCells="1" sizeWithCells="1">
                  <from>
                    <xdr:col>0</xdr:col>
                    <xdr:colOff>7620</xdr:colOff>
                    <xdr:row>13</xdr:row>
                    <xdr:rowOff>38100</xdr:rowOff>
                  </from>
                  <to>
                    <xdr:col>0</xdr:col>
                    <xdr:colOff>2705100</xdr:colOff>
                    <xdr:row>13</xdr:row>
                    <xdr:rowOff>601980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B15"/>
  <sheetViews>
    <sheetView showGridLines="0" zoomScale="110" zoomScaleNormal="110" zoomScaleSheetLayoutView="100" workbookViewId="0">
      <selection activeCell="B4" sqref="B4"/>
    </sheetView>
  </sheetViews>
  <sheetFormatPr baseColWidth="10" defaultColWidth="10.77734375" defaultRowHeight="13.2" x14ac:dyDescent="0.25"/>
  <cols>
    <col min="1" max="1" width="4.44140625" customWidth="1"/>
    <col min="2" max="2" width="88.88671875" style="5" customWidth="1"/>
  </cols>
  <sheetData>
    <row r="1" spans="1:2" ht="48" customHeight="1" x14ac:dyDescent="0.25">
      <c r="A1" s="108" t="s">
        <v>33</v>
      </c>
      <c r="B1" s="109"/>
    </row>
    <row r="2" spans="1:2" x14ac:dyDescent="0.25">
      <c r="B2" s="6" t="s">
        <v>21</v>
      </c>
    </row>
    <row r="3" spans="1:2" ht="26.4" x14ac:dyDescent="0.25">
      <c r="B3" s="7" t="s">
        <v>22</v>
      </c>
    </row>
    <row r="4" spans="1:2" ht="26.4" x14ac:dyDescent="0.25">
      <c r="B4" s="7" t="s">
        <v>23</v>
      </c>
    </row>
    <row r="5" spans="1:2" x14ac:dyDescent="0.25">
      <c r="B5" s="7" t="s">
        <v>24</v>
      </c>
    </row>
    <row r="6" spans="1:2" ht="52.8" x14ac:dyDescent="0.25">
      <c r="B6" s="7" t="s">
        <v>25</v>
      </c>
    </row>
    <row r="7" spans="1:2" ht="91.95" customHeight="1" x14ac:dyDescent="0.25">
      <c r="B7" s="7" t="s">
        <v>26</v>
      </c>
    </row>
    <row r="8" spans="1:2" ht="39.6" x14ac:dyDescent="0.25">
      <c r="B8" s="7" t="s">
        <v>27</v>
      </c>
    </row>
    <row r="9" spans="1:2" ht="26.4" x14ac:dyDescent="0.25">
      <c r="B9" s="7" t="s">
        <v>28</v>
      </c>
    </row>
    <row r="10" spans="1:2" x14ac:dyDescent="0.25">
      <c r="B10" s="7"/>
    </row>
    <row r="11" spans="1:2" ht="26.4" x14ac:dyDescent="0.25">
      <c r="B11" s="6" t="s">
        <v>29</v>
      </c>
    </row>
    <row r="12" spans="1:2" ht="92.4" x14ac:dyDescent="0.25">
      <c r="B12" s="7" t="s">
        <v>44</v>
      </c>
    </row>
    <row r="13" spans="1:2" ht="61.95" customHeight="1" x14ac:dyDescent="0.25">
      <c r="B13" s="7" t="s">
        <v>30</v>
      </c>
    </row>
    <row r="14" spans="1:2" ht="43.2" customHeight="1" x14ac:dyDescent="0.25">
      <c r="B14" s="7" t="s">
        <v>31</v>
      </c>
    </row>
    <row r="15" spans="1:2" ht="39.6" x14ac:dyDescent="0.25">
      <c r="B15" s="7" t="s">
        <v>32</v>
      </c>
    </row>
  </sheetData>
  <mergeCells count="1">
    <mergeCell ref="A1:B1"/>
  </mergeCells>
  <phoneticPr fontId="7" type="noConversion"/>
  <pageMargins left="0.75" right="0.75" top="1" bottom="1" header="0" footer="0"/>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Leeme </vt:lpstr>
      <vt:lpstr>Un licitador</vt:lpstr>
      <vt:lpstr> Dos Licitadores</vt:lpstr>
      <vt:lpstr>Tres Licitadores </vt:lpstr>
      <vt:lpstr>4 a 18 Licitadores  </vt:lpstr>
      <vt:lpstr>Regulación</vt:lpstr>
      <vt:lpstr>'4 a 18 Licitadores  '!Área_de_impresión</vt:lpstr>
    </vt:vector>
  </TitlesOfParts>
  <Company>COGERSA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Fueyo Bros</dc:creator>
  <cp:lastModifiedBy>usuariocabildo</cp:lastModifiedBy>
  <cp:lastPrinted>2016-04-07T08:07:42Z</cp:lastPrinted>
  <dcterms:created xsi:type="dcterms:W3CDTF">2002-07-31T06:30:53Z</dcterms:created>
  <dcterms:modified xsi:type="dcterms:W3CDTF">2019-07-01T12:42:50Z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-1319025512</vt:i4>
  </property>
  <property fmtid="{D5CDD505-2E9C-101B-9397-08002B2CF9AE}" pid="3" name="_EmailSubject">
    <vt:lpwstr>Nuevas Versiones</vt:lpwstr>
  </property>
  <property fmtid="{D5CDD505-2E9C-101B-9397-08002B2CF9AE}" pid="4" name="_AuthorEmail">
    <vt:lpwstr>manuel.fueyo@cogersa.es</vt:lpwstr>
  </property>
  <property fmtid="{D5CDD505-2E9C-101B-9397-08002B2CF9AE}" pid="5" name="_AuthorEmailDisplayName">
    <vt:lpwstr>manolo fueyo</vt:lpwstr>
  </property>
  <property fmtid="{D5CDD505-2E9C-101B-9397-08002B2CF9AE}" pid="6" name="_ReviewingToolsShownOnce">
    <vt:lpwstr/>
  </property>
</Properties>
</file>